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\\main.glb.corp.local\ep-hq$\Home\PAU\6\J0415536\Desktop\"/>
    </mc:Choice>
  </mc:AlternateContent>
  <bookViews>
    <workbookView xWindow="0" yWindow="0" windowWidth="13440" windowHeight="7680" tabRatio="601"/>
  </bookViews>
  <sheets>
    <sheet name="Les exigences et les Attentes" sheetId="1" r:id="rId1"/>
    <sheet name="Indicateurs généraux" sheetId="5" r:id="rId2"/>
    <sheet name="Indicateurs par Principe" sheetId="6" r:id="rId3"/>
  </sheets>
  <definedNames>
    <definedName name="_xlnm._FilterDatabase" localSheetId="0" hidden="1">'Les exigences et les Attentes'!$B$6:$T$311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3" i="6" l="1"/>
  <c r="AB16" i="6"/>
  <c r="W16" i="6"/>
  <c r="R16" i="6"/>
  <c r="M16" i="6"/>
  <c r="H16" i="6"/>
  <c r="AB3" i="6"/>
  <c r="W3" i="6"/>
  <c r="R3" i="6"/>
  <c r="M3" i="6"/>
  <c r="H3" i="6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176" i="1"/>
  <c r="A177" i="1"/>
  <c r="A178" i="1"/>
  <c r="A179" i="1"/>
  <c r="A180" i="1"/>
  <c r="A181" i="1"/>
  <c r="A182" i="1"/>
  <c r="A183" i="1"/>
  <c r="A184" i="1"/>
  <c r="A185" i="1"/>
  <c r="A186" i="1"/>
  <c r="A187" i="1"/>
  <c r="A188" i="1"/>
  <c r="A189" i="1"/>
  <c r="A190" i="1"/>
  <c r="A191" i="1"/>
  <c r="A192" i="1"/>
  <c r="A193" i="1"/>
  <c r="A194" i="1"/>
  <c r="A195" i="1"/>
  <c r="A196" i="1"/>
  <c r="A197" i="1"/>
  <c r="A198" i="1"/>
  <c r="A199" i="1"/>
  <c r="A200" i="1"/>
  <c r="A201" i="1"/>
  <c r="A202" i="1"/>
  <c r="A203" i="1"/>
  <c r="A204" i="1"/>
  <c r="A205" i="1"/>
  <c r="A206" i="1"/>
  <c r="A207" i="1"/>
  <c r="A208" i="1"/>
  <c r="A209" i="1"/>
  <c r="A210" i="1"/>
  <c r="A211" i="1"/>
  <c r="A212" i="1"/>
  <c r="A213" i="1"/>
  <c r="A214" i="1"/>
  <c r="A215" i="1"/>
  <c r="A216" i="1"/>
  <c r="A217" i="1"/>
  <c r="A218" i="1"/>
  <c r="A219" i="1"/>
  <c r="A220" i="1"/>
  <c r="A221" i="1"/>
  <c r="A222" i="1"/>
  <c r="A223" i="1"/>
  <c r="A224" i="1"/>
  <c r="A225" i="1"/>
  <c r="A226" i="1"/>
  <c r="A227" i="1"/>
  <c r="A228" i="1"/>
  <c r="A229" i="1"/>
  <c r="A230" i="1"/>
  <c r="A231" i="1"/>
  <c r="A232" i="1"/>
  <c r="A233" i="1"/>
  <c r="A234" i="1"/>
  <c r="A235" i="1"/>
  <c r="A236" i="1"/>
  <c r="A237" i="1"/>
  <c r="A238" i="1"/>
  <c r="A239" i="1"/>
  <c r="A240" i="1"/>
  <c r="A241" i="1"/>
  <c r="A242" i="1"/>
  <c r="A243" i="1"/>
  <c r="A244" i="1"/>
  <c r="A245" i="1"/>
  <c r="A246" i="1"/>
  <c r="A247" i="1"/>
  <c r="A248" i="1"/>
  <c r="A249" i="1"/>
  <c r="A250" i="1"/>
  <c r="A251" i="1"/>
  <c r="A252" i="1"/>
  <c r="A253" i="1"/>
  <c r="A254" i="1"/>
  <c r="A255" i="1"/>
  <c r="A256" i="1"/>
  <c r="A257" i="1"/>
  <c r="A258" i="1"/>
  <c r="A259" i="1"/>
  <c r="A260" i="1"/>
  <c r="A261" i="1"/>
  <c r="A262" i="1"/>
  <c r="A263" i="1"/>
  <c r="A264" i="1"/>
  <c r="A265" i="1"/>
  <c r="A266" i="1"/>
  <c r="A267" i="1"/>
  <c r="A268" i="1"/>
  <c r="A269" i="1"/>
  <c r="A270" i="1"/>
  <c r="A271" i="1"/>
  <c r="A272" i="1"/>
  <c r="A273" i="1"/>
  <c r="A274" i="1"/>
  <c r="A275" i="1"/>
  <c r="A276" i="1"/>
  <c r="A277" i="1"/>
  <c r="A278" i="1"/>
  <c r="A279" i="1"/>
  <c r="A280" i="1"/>
  <c r="A281" i="1"/>
  <c r="A282" i="1"/>
  <c r="A283" i="1"/>
  <c r="A284" i="1"/>
  <c r="A285" i="1"/>
  <c r="A286" i="1"/>
  <c r="A287" i="1"/>
  <c r="A288" i="1"/>
  <c r="A289" i="1"/>
  <c r="A290" i="1"/>
  <c r="A291" i="1"/>
  <c r="A292" i="1"/>
  <c r="A293" i="1"/>
  <c r="A294" i="1"/>
  <c r="A295" i="1"/>
  <c r="A296" i="1"/>
  <c r="A297" i="1"/>
  <c r="A298" i="1"/>
  <c r="A299" i="1"/>
  <c r="A300" i="1"/>
  <c r="A301" i="1"/>
  <c r="A302" i="1"/>
  <c r="A303" i="1"/>
  <c r="A304" i="1"/>
  <c r="A305" i="1"/>
  <c r="A306" i="1"/>
  <c r="A307" i="1"/>
  <c r="A308" i="1"/>
  <c r="A309" i="1"/>
  <c r="A310" i="1"/>
  <c r="A311" i="1"/>
  <c r="A62" i="1"/>
  <c r="C4" i="6" l="1"/>
  <c r="W22" i="6"/>
  <c r="M4" i="6"/>
  <c r="R6" i="6"/>
  <c r="S6" i="6" s="1"/>
  <c r="W8" i="6"/>
  <c r="H20" i="6"/>
  <c r="M19" i="6"/>
  <c r="R21" i="6"/>
  <c r="AB17" i="6"/>
  <c r="AC17" i="6" s="1"/>
  <c r="H5" i="6"/>
  <c r="M7" i="6"/>
  <c r="R9" i="6"/>
  <c r="AB5" i="6"/>
  <c r="AC5" i="6" s="1"/>
  <c r="H17" i="6"/>
  <c r="M22" i="6"/>
  <c r="W18" i="6"/>
  <c r="X18" i="6" s="1"/>
  <c r="AB20" i="6"/>
  <c r="AC20" i="6" s="1"/>
  <c r="C7" i="6"/>
  <c r="H6" i="6"/>
  <c r="I6" i="6" s="1"/>
  <c r="M8" i="6"/>
  <c r="W4" i="6"/>
  <c r="X4" i="6" s="1"/>
  <c r="AB6" i="6"/>
  <c r="H18" i="6"/>
  <c r="R17" i="6"/>
  <c r="W19" i="6"/>
  <c r="AB21" i="6"/>
  <c r="C8" i="6"/>
  <c r="H9" i="6"/>
  <c r="R5" i="6"/>
  <c r="S5" i="6" s="1"/>
  <c r="W7" i="6"/>
  <c r="AB9" i="6"/>
  <c r="M18" i="6"/>
  <c r="N18" i="6" s="1"/>
  <c r="R20" i="6"/>
  <c r="C11" i="6"/>
  <c r="C10" i="6"/>
  <c r="AB23" i="6"/>
  <c r="H23" i="6"/>
  <c r="M10" i="6"/>
  <c r="AB10" i="6"/>
  <c r="R23" i="6"/>
  <c r="M23" i="6"/>
  <c r="W23" i="6"/>
  <c r="H10" i="6"/>
  <c r="W10" i="6"/>
  <c r="R10" i="6"/>
  <c r="H7" i="6"/>
  <c r="M5" i="6"/>
  <c r="N5" i="6" s="1"/>
  <c r="M9" i="6"/>
  <c r="R7" i="6"/>
  <c r="W5" i="6"/>
  <c r="X5" i="6" s="1"/>
  <c r="W9" i="6"/>
  <c r="AB7" i="6"/>
  <c r="H21" i="6"/>
  <c r="I21" i="6" s="1"/>
  <c r="H19" i="6"/>
  <c r="I19" i="6" s="1"/>
  <c r="M20" i="6"/>
  <c r="R18" i="6"/>
  <c r="S18" i="6" s="1"/>
  <c r="R22" i="6"/>
  <c r="W20" i="6"/>
  <c r="AB18" i="6"/>
  <c r="AC18" i="6" s="1"/>
  <c r="AB22" i="6"/>
  <c r="C5" i="6"/>
  <c r="D5" i="6" s="1"/>
  <c r="C9" i="6"/>
  <c r="D9" i="6" s="1"/>
  <c r="H8" i="6"/>
  <c r="M6" i="6"/>
  <c r="N6" i="6" s="1"/>
  <c r="R4" i="6"/>
  <c r="R8" i="6"/>
  <c r="W6" i="6"/>
  <c r="X6" i="6" s="1"/>
  <c r="AB4" i="6"/>
  <c r="AB8" i="6"/>
  <c r="H22" i="6"/>
  <c r="I22" i="6" s="1"/>
  <c r="M17" i="6"/>
  <c r="N22" i="6" s="1"/>
  <c r="M21" i="6"/>
  <c r="R19" i="6"/>
  <c r="S19" i="6" s="1"/>
  <c r="W17" i="6"/>
  <c r="X17" i="6" s="1"/>
  <c r="W21" i="6"/>
  <c r="AB19" i="6"/>
  <c r="AC19" i="6" s="1"/>
  <c r="H4" i="6"/>
  <c r="I4" i="6" s="1"/>
  <c r="C6" i="6"/>
  <c r="D6" i="6" s="1"/>
  <c r="I18" i="6"/>
  <c r="S17" i="6"/>
  <c r="X19" i="6"/>
  <c r="I5" i="6"/>
  <c r="N7" i="6"/>
  <c r="I17" i="6"/>
  <c r="D4" i="6"/>
  <c r="D7" i="6"/>
  <c r="N4" i="6"/>
  <c r="AC6" i="6"/>
  <c r="I20" i="6"/>
  <c r="N19" i="6"/>
  <c r="AC21" i="6"/>
  <c r="C11" i="5"/>
  <c r="N9" i="6" l="1"/>
  <c r="N8" i="6"/>
  <c r="X7" i="6"/>
  <c r="X9" i="6"/>
  <c r="D8" i="6"/>
  <c r="X8" i="6"/>
  <c r="AC9" i="6"/>
  <c r="S21" i="6"/>
  <c r="N20" i="6"/>
  <c r="S9" i="6"/>
  <c r="S22" i="6"/>
  <c r="S20" i="6"/>
  <c r="N17" i="6"/>
  <c r="S7" i="6"/>
  <c r="AC4" i="6"/>
  <c r="I8" i="6"/>
  <c r="S4" i="6"/>
  <c r="AC22" i="6"/>
  <c r="AC7" i="6"/>
  <c r="S8" i="6"/>
  <c r="X20" i="6"/>
  <c r="I7" i="6"/>
  <c r="I9" i="6"/>
  <c r="N21" i="6"/>
  <c r="AC8" i="6"/>
  <c r="X21" i="6"/>
  <c r="X22" i="6"/>
  <c r="C10" i="5"/>
  <c r="C2" i="5"/>
  <c r="C3" i="5"/>
  <c r="C4" i="5"/>
  <c r="C5" i="5"/>
  <c r="C6" i="5"/>
  <c r="C7" i="5"/>
  <c r="C8" i="5"/>
  <c r="C9" i="5"/>
  <c r="J294" i="1" l="1"/>
  <c r="J293" i="1"/>
  <c r="J292" i="1"/>
  <c r="J291" i="1"/>
  <c r="J290" i="1"/>
  <c r="J289" i="1"/>
  <c r="J288" i="1"/>
  <c r="J287" i="1"/>
  <c r="J286" i="1"/>
  <c r="J285" i="1"/>
  <c r="J284" i="1"/>
  <c r="J283" i="1"/>
  <c r="J282" i="1"/>
  <c r="J281" i="1"/>
  <c r="J280" i="1"/>
  <c r="J279" i="1"/>
  <c r="J278" i="1"/>
  <c r="J277" i="1"/>
  <c r="J276" i="1"/>
  <c r="J275" i="1"/>
  <c r="J274" i="1"/>
  <c r="J273" i="1"/>
  <c r="J272" i="1"/>
  <c r="J271" i="1"/>
  <c r="J270" i="1"/>
  <c r="J269" i="1"/>
  <c r="J268" i="1"/>
  <c r="J209" i="1" l="1"/>
  <c r="J208" i="1"/>
  <c r="J207" i="1"/>
  <c r="J206" i="1"/>
  <c r="J205" i="1"/>
  <c r="J204" i="1"/>
  <c r="J203" i="1"/>
  <c r="J93" i="1"/>
  <c r="J92" i="1"/>
  <c r="J91" i="1"/>
  <c r="J90" i="1"/>
  <c r="J89" i="1"/>
  <c r="J88" i="1"/>
  <c r="J87" i="1"/>
  <c r="J86" i="1"/>
  <c r="J85" i="1"/>
  <c r="J84" i="1"/>
  <c r="J83" i="1" l="1"/>
  <c r="J82" i="1"/>
  <c r="J81" i="1"/>
  <c r="J80" i="1"/>
  <c r="J79" i="1"/>
  <c r="J78" i="1"/>
  <c r="J77" i="1"/>
  <c r="J76" i="1"/>
  <c r="J230" i="1" l="1"/>
  <c r="J229" i="1"/>
  <c r="J228" i="1"/>
  <c r="J227" i="1"/>
  <c r="J226" i="1"/>
  <c r="J225" i="1"/>
  <c r="J224" i="1"/>
  <c r="J223" i="1"/>
  <c r="J222" i="1"/>
  <c r="J221" i="1"/>
  <c r="J220" i="1"/>
  <c r="J219" i="1"/>
  <c r="J218" i="1"/>
  <c r="J217" i="1"/>
  <c r="J216" i="1"/>
  <c r="J215" i="1"/>
  <c r="J168" i="1" l="1"/>
  <c r="J167" i="1"/>
  <c r="J166" i="1"/>
  <c r="J202" i="1"/>
  <c r="J201" i="1"/>
  <c r="J200" i="1"/>
  <c r="J199" i="1"/>
  <c r="J198" i="1"/>
  <c r="J197" i="1"/>
  <c r="J196" i="1"/>
  <c r="J195" i="1"/>
  <c r="J194" i="1"/>
  <c r="J193" i="1"/>
  <c r="J192" i="1"/>
  <c r="J191" i="1"/>
  <c r="J190" i="1"/>
  <c r="J165" i="1" l="1"/>
  <c r="J164" i="1"/>
  <c r="J163" i="1"/>
  <c r="J162" i="1"/>
  <c r="J161" i="1"/>
  <c r="J160" i="1"/>
  <c r="J159" i="1"/>
  <c r="J158" i="1"/>
  <c r="J157" i="1"/>
  <c r="J156" i="1"/>
  <c r="J155" i="1"/>
  <c r="J154" i="1"/>
  <c r="J146" i="1"/>
  <c r="J145" i="1"/>
  <c r="J144" i="1"/>
  <c r="J143" i="1"/>
  <c r="J142" i="1"/>
  <c r="J141" i="1"/>
  <c r="J140" i="1"/>
  <c r="J139" i="1"/>
  <c r="J138" i="1"/>
  <c r="J137" i="1"/>
  <c r="J136" i="1"/>
  <c r="J135" i="1"/>
  <c r="J134" i="1"/>
  <c r="J72" i="1"/>
  <c r="J73" i="1"/>
  <c r="J74" i="1"/>
  <c r="J71" i="1"/>
  <c r="J68" i="1"/>
  <c r="J69" i="1"/>
  <c r="J70" i="1"/>
  <c r="J75" i="1"/>
  <c r="J67" i="1"/>
  <c r="J11" i="1" l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107" i="1"/>
  <c r="J108" i="1"/>
  <c r="J109" i="1"/>
  <c r="J110" i="1"/>
  <c r="J111" i="1"/>
  <c r="J112" i="1"/>
  <c r="J113" i="1"/>
  <c r="J114" i="1"/>
  <c r="J115" i="1"/>
  <c r="J116" i="1"/>
  <c r="J117" i="1"/>
  <c r="J118" i="1"/>
  <c r="J119" i="1"/>
  <c r="J120" i="1"/>
  <c r="J121" i="1"/>
  <c r="J122" i="1"/>
  <c r="J123" i="1"/>
  <c r="J124" i="1"/>
  <c r="J125" i="1"/>
  <c r="J126" i="1"/>
  <c r="J127" i="1"/>
  <c r="J128" i="1"/>
  <c r="J129" i="1"/>
  <c r="J130" i="1"/>
  <c r="J131" i="1"/>
  <c r="J132" i="1"/>
  <c r="J133" i="1"/>
  <c r="J147" i="1"/>
  <c r="J148" i="1"/>
  <c r="J149" i="1"/>
  <c r="J150" i="1"/>
  <c r="J151" i="1"/>
  <c r="J152" i="1"/>
  <c r="J153" i="1"/>
  <c r="J210" i="1"/>
  <c r="J211" i="1"/>
  <c r="J212" i="1"/>
  <c r="J213" i="1"/>
  <c r="J214" i="1"/>
  <c r="J231" i="1"/>
  <c r="J232" i="1"/>
  <c r="J233" i="1"/>
  <c r="J234" i="1"/>
  <c r="J235" i="1"/>
  <c r="J236" i="1"/>
  <c r="J237" i="1"/>
  <c r="J238" i="1"/>
  <c r="J239" i="1"/>
  <c r="J240" i="1"/>
  <c r="J241" i="1"/>
  <c r="J242" i="1"/>
  <c r="J243" i="1"/>
  <c r="J244" i="1"/>
  <c r="J245" i="1"/>
  <c r="J246" i="1"/>
  <c r="J247" i="1"/>
  <c r="J248" i="1"/>
  <c r="J249" i="1"/>
  <c r="J250" i="1"/>
  <c r="J251" i="1"/>
  <c r="J252" i="1"/>
  <c r="J253" i="1"/>
  <c r="J254" i="1"/>
  <c r="J255" i="1"/>
  <c r="J256" i="1"/>
  <c r="J257" i="1"/>
  <c r="J258" i="1"/>
  <c r="J259" i="1"/>
  <c r="J260" i="1"/>
  <c r="J261" i="1"/>
  <c r="J262" i="1"/>
  <c r="J263" i="1"/>
  <c r="J264" i="1"/>
  <c r="J265" i="1"/>
  <c r="J266" i="1"/>
  <c r="J267" i="1"/>
  <c r="J295" i="1"/>
  <c r="J296" i="1"/>
  <c r="J297" i="1"/>
  <c r="J298" i="1"/>
  <c r="J299" i="1"/>
  <c r="J300" i="1"/>
  <c r="J301" i="1"/>
  <c r="J302" i="1"/>
  <c r="J303" i="1"/>
  <c r="J304" i="1"/>
  <c r="J305" i="1"/>
  <c r="J306" i="1"/>
  <c r="J307" i="1"/>
  <c r="J308" i="1"/>
  <c r="J309" i="1"/>
  <c r="J310" i="1"/>
  <c r="J311" i="1"/>
  <c r="J7" i="1"/>
  <c r="J9" i="1"/>
  <c r="J10" i="1"/>
  <c r="J8" i="1"/>
  <c r="K4" i="1" l="1"/>
  <c r="K3" i="1"/>
</calcChain>
</file>

<file path=xl/sharedStrings.xml><?xml version="1.0" encoding="utf-8"?>
<sst xmlns="http://schemas.openxmlformats.org/spreadsheetml/2006/main" count="888" uniqueCount="94">
  <si>
    <t>Voir les exigences liées à l'attente :</t>
  </si>
  <si>
    <t xml:space="preserve">Nombre total d'exigence </t>
  </si>
  <si>
    <t>Exemple : '3.04' pour filtrer une attente et '3.' pour filtrer un principe</t>
  </si>
  <si>
    <t>Nombre d'exigences filtrées</t>
  </si>
  <si>
    <t>REGLE</t>
  </si>
  <si>
    <t>Titre</t>
  </si>
  <si>
    <t>Date publication</t>
  </si>
  <si>
    <t>Date D'application</t>
  </si>
  <si>
    <t>EXIGENCES</t>
  </si>
  <si>
    <t>REF</t>
  </si>
  <si>
    <t>Attentes liées</t>
  </si>
  <si>
    <t>LIBELLE</t>
  </si>
  <si>
    <t>filtre exigence fonction attente choisi</t>
  </si>
  <si>
    <t>Champ d'application</t>
  </si>
  <si>
    <t>Règles de référence</t>
  </si>
  <si>
    <t>Applicable</t>
  </si>
  <si>
    <t>Mise en œuvre locale</t>
  </si>
  <si>
    <t>ECART</t>
  </si>
  <si>
    <t>Type d'écart</t>
  </si>
  <si>
    <t>Actions</t>
  </si>
  <si>
    <t>Priorité</t>
  </si>
  <si>
    <t>Responsable</t>
  </si>
  <si>
    <t>Date fin</t>
  </si>
  <si>
    <t>OUI</t>
  </si>
  <si>
    <t>Mineur</t>
  </si>
  <si>
    <t>Moyenne</t>
  </si>
  <si>
    <t>NON</t>
  </si>
  <si>
    <t>Moyen</t>
  </si>
  <si>
    <t>Basse</t>
  </si>
  <si>
    <t>.</t>
  </si>
  <si>
    <t>Total</t>
  </si>
  <si>
    <t>Applicabilité</t>
  </si>
  <si>
    <t>Applicables</t>
  </si>
  <si>
    <t>Non applicables</t>
  </si>
  <si>
    <t>Non évaluées</t>
  </si>
  <si>
    <t>Conformité</t>
  </si>
  <si>
    <t>Conformes</t>
  </si>
  <si>
    <t>Non conformes</t>
  </si>
  <si>
    <t>Plan d'actions</t>
  </si>
  <si>
    <t>Actions définies</t>
  </si>
  <si>
    <t>Actions en cours</t>
  </si>
  <si>
    <t>Actions en retard</t>
  </si>
  <si>
    <t>Pilote 01</t>
  </si>
  <si>
    <t>Pilote 02</t>
  </si>
  <si>
    <t>Pilote 03</t>
  </si>
  <si>
    <t>Pilote 04</t>
  </si>
  <si>
    <t>Pilote 05</t>
  </si>
  <si>
    <t>Pilote 06</t>
  </si>
  <si>
    <t>Pilote 07</t>
  </si>
  <si>
    <t>Pilote 08</t>
  </si>
  <si>
    <t>Pilote 09</t>
  </si>
  <si>
    <t>Pilote 10</t>
  </si>
  <si>
    <t>PRINCIPES</t>
  </si>
  <si>
    <t>ATTENTES
EXIGENCES</t>
  </si>
  <si>
    <t>Attentes</t>
  </si>
  <si>
    <t>Pilote attentes</t>
  </si>
  <si>
    <t>Action à mener 1</t>
  </si>
  <si>
    <t>Action à mener 2</t>
  </si>
  <si>
    <t>Action à mener 5</t>
  </si>
  <si>
    <t>Action à mener 6</t>
  </si>
  <si>
    <t>Action à mener 7</t>
  </si>
  <si>
    <t>Action à mener 8</t>
  </si>
  <si>
    <t>Action à mener 3</t>
  </si>
  <si>
    <t>Action à mener 4</t>
  </si>
  <si>
    <t>AB-CD-EFG-001</t>
  </si>
  <si>
    <t>Action à mener 9</t>
  </si>
  <si>
    <t>Action à mener 10</t>
  </si>
  <si>
    <t>Action à mener 11</t>
  </si>
  <si>
    <t>Action à mener 12</t>
  </si>
  <si>
    <t>Action à mener 13</t>
  </si>
  <si>
    <t>Action à mener 14</t>
  </si>
  <si>
    <t>Action à mener 15</t>
  </si>
  <si>
    <t>AB-CD-EFG-100</t>
  </si>
  <si>
    <t>AB-CD-EFG-114</t>
  </si>
  <si>
    <t>AB-CD-EFG-302</t>
  </si>
  <si>
    <t>AB-CD-EFG-402</t>
  </si>
  <si>
    <t>AB-CD-EFG-404</t>
  </si>
  <si>
    <t>AB-CD-EFG-902</t>
  </si>
  <si>
    <t>AB-CD-EFG-801</t>
  </si>
  <si>
    <t>AB-CD-EFG-705</t>
  </si>
  <si>
    <t>AB-CD-EFG-701</t>
  </si>
  <si>
    <t>AB-CD-EFG-501</t>
  </si>
  <si>
    <t>AB-CD-EFG-430</t>
  </si>
  <si>
    <t>AB-CD-EFG-425</t>
  </si>
  <si>
    <t>AB-CD-EFG-424</t>
  </si>
  <si>
    <t>AB-CD-EFG-421</t>
  </si>
  <si>
    <t>AB-CD-EFG-419</t>
  </si>
  <si>
    <t>AB-CD-EFG-415</t>
  </si>
  <si>
    <t>AB-CD-EFG-414</t>
  </si>
  <si>
    <t>AB-CD-EFG-412</t>
  </si>
  <si>
    <t>AB-CD-EFG-405</t>
  </si>
  <si>
    <t>Action à mener 16</t>
  </si>
  <si>
    <t>Action à mener 17</t>
  </si>
  <si>
    <t>Conformité site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</si>
</sst>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27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rgb="FF000099"/>
      <name val="Calibri"/>
      <family val="2"/>
      <scheme val="minor"/>
    </font>
    <font>
      <b/>
      <sz val="10"/>
      <name val="Calibri"/>
      <family val="2"/>
      <scheme val="minor"/>
    </font>
    <font>
      <b/>
      <sz val="18"/>
      <color theme="9" tint="-0.249977111117893"/>
      <name val="Calibri"/>
      <family val="2"/>
      <scheme val="minor"/>
    </font>
    <font>
      <b/>
      <sz val="24"/>
      <color theme="0"/>
      <name val="Calibri"/>
      <family val="2"/>
      <scheme val="minor"/>
    </font>
    <font>
      <b/>
      <sz val="14"/>
      <color theme="9" tint="-0.249977111117893"/>
      <name val="Calibri"/>
      <family val="2"/>
      <scheme val="minor"/>
    </font>
    <font>
      <sz val="12"/>
      <color theme="9" tint="-0.249977111117893"/>
      <name val="Calibri"/>
      <family val="2"/>
      <scheme val="minor"/>
    </font>
    <font>
      <b/>
      <sz val="22"/>
      <color theme="9" tint="-0.249977111117893"/>
      <name val="Calibri"/>
      <family val="2"/>
      <scheme val="minor"/>
    </font>
    <font>
      <b/>
      <sz val="12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rgb="FFFF0000"/>
      <name val="Calibri"/>
      <family val="2"/>
      <scheme val="minor"/>
    </font>
  </fonts>
  <fills count="22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rgb="FFFFDFD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652B91"/>
        <bgColor indexed="64"/>
      </patternFill>
    </fill>
    <fill>
      <patternFill patternType="solid">
        <fgColor rgb="FF00823B"/>
        <bgColor indexed="64"/>
      </patternFill>
    </fill>
    <fill>
      <patternFill patternType="solid">
        <fgColor rgb="FFCFFDA1"/>
        <bgColor indexed="64"/>
      </patternFill>
    </fill>
    <fill>
      <patternFill patternType="solid">
        <fgColor rgb="FF900202"/>
        <bgColor indexed="64"/>
      </patternFill>
    </fill>
    <fill>
      <patternFill patternType="solid">
        <fgColor rgb="FFFC1C91"/>
        <bgColor indexed="64"/>
      </patternFill>
    </fill>
    <fill>
      <patternFill patternType="solid">
        <fgColor rgb="FF00C9C4"/>
        <bgColor indexed="64"/>
      </patternFill>
    </fill>
    <fill>
      <patternFill patternType="solid">
        <fgColor rgb="FFDA0000"/>
        <bgColor indexed="64"/>
      </patternFill>
    </fill>
    <fill>
      <patternFill patternType="lightUp"/>
    </fill>
    <fill>
      <patternFill patternType="gray125">
        <bgColor theme="0" tint="-4.9989318521683403E-2"/>
      </patternFill>
    </fill>
  </fills>
  <borders count="98">
    <border>
      <left/>
      <right/>
      <top/>
      <bottom/>
      <diagonal/>
    </border>
    <border>
      <left/>
      <right/>
      <top style="thick">
        <color theme="8"/>
      </top>
      <bottom/>
      <diagonal/>
    </border>
    <border>
      <left style="thin">
        <color rgb="FFFF0000"/>
      </left>
      <right style="thin">
        <color rgb="FFFF0000"/>
      </right>
      <top style="thin">
        <color rgb="FFFF0000"/>
      </top>
      <bottom style="thin">
        <color rgb="FFFF0000"/>
      </bottom>
      <diagonal/>
    </border>
    <border>
      <left/>
      <right/>
      <top/>
      <bottom style="thick">
        <color theme="4" tint="-0.24994659260841701"/>
      </bottom>
      <diagonal/>
    </border>
    <border>
      <left style="thin">
        <color theme="8"/>
      </left>
      <right/>
      <top style="thin">
        <color theme="8"/>
      </top>
      <bottom style="thick">
        <color theme="8"/>
      </bottom>
      <diagonal/>
    </border>
    <border>
      <left style="thin">
        <color rgb="FFFF0000"/>
      </left>
      <right style="thin">
        <color rgb="FFFF0000"/>
      </right>
      <top/>
      <bottom style="thin">
        <color rgb="FFFF0000"/>
      </bottom>
      <diagonal/>
    </border>
    <border>
      <left style="thin">
        <color rgb="FFFF0000"/>
      </left>
      <right style="thin">
        <color rgb="FFFF0000"/>
      </right>
      <top style="thin">
        <color rgb="FFFF0000"/>
      </top>
      <bottom style="thick">
        <color rgb="FFFF0000"/>
      </bottom>
      <diagonal/>
    </border>
    <border>
      <left style="thick">
        <color theme="4" tint="-0.24994659260841701"/>
      </left>
      <right/>
      <top style="thick">
        <color theme="4" tint="-0.24994659260841701"/>
      </top>
      <bottom style="thick">
        <color theme="4" tint="-0.24994659260841701"/>
      </bottom>
      <diagonal/>
    </border>
    <border>
      <left/>
      <right/>
      <top style="thick">
        <color theme="4" tint="-0.24994659260841701"/>
      </top>
      <bottom style="thick">
        <color theme="4" tint="-0.24994659260841701"/>
      </bottom>
      <diagonal/>
    </border>
    <border>
      <left/>
      <right style="thick">
        <color theme="4" tint="-0.24994659260841701"/>
      </right>
      <top style="thick">
        <color theme="4" tint="-0.24994659260841701"/>
      </top>
      <bottom style="thick">
        <color theme="4" tint="-0.24994659260841701"/>
      </bottom>
      <diagonal/>
    </border>
    <border>
      <left style="medium">
        <color rgb="FF92D050"/>
      </left>
      <right/>
      <top/>
      <bottom/>
      <diagonal/>
    </border>
    <border>
      <left style="medium">
        <color theme="9" tint="-0.24994659260841701"/>
      </left>
      <right/>
      <top style="medium">
        <color theme="9" tint="-0.24994659260841701"/>
      </top>
      <bottom/>
      <diagonal/>
    </border>
    <border>
      <left/>
      <right style="medium">
        <color theme="9" tint="-0.24994659260841701"/>
      </right>
      <top style="medium">
        <color theme="9" tint="-0.24994659260841701"/>
      </top>
      <bottom/>
      <diagonal/>
    </border>
    <border>
      <left style="medium">
        <color theme="9" tint="-0.24994659260841701"/>
      </left>
      <right/>
      <top/>
      <bottom style="medium">
        <color theme="9" tint="-0.24994659260841701"/>
      </bottom>
      <diagonal/>
    </border>
    <border>
      <left/>
      <right style="medium">
        <color theme="9" tint="-0.24994659260841701"/>
      </right>
      <top/>
      <bottom style="medium">
        <color theme="9" tint="-0.24994659260841701"/>
      </bottom>
      <diagonal/>
    </border>
    <border>
      <left/>
      <right/>
      <top/>
      <bottom style="thick">
        <color theme="8"/>
      </bottom>
      <diagonal/>
    </border>
    <border>
      <left/>
      <right style="thin">
        <color rgb="FFFF0000"/>
      </right>
      <top/>
      <bottom style="thin">
        <color rgb="FFFF0000"/>
      </bottom>
      <diagonal/>
    </border>
    <border>
      <left/>
      <right style="thin">
        <color rgb="FFFF0000"/>
      </right>
      <top style="thin">
        <color rgb="FFFF0000"/>
      </top>
      <bottom style="thin">
        <color rgb="FFFF0000"/>
      </bottom>
      <diagonal/>
    </border>
    <border>
      <left/>
      <right style="thin">
        <color rgb="FFFF0000"/>
      </right>
      <top style="thin">
        <color rgb="FFFF0000"/>
      </top>
      <bottom style="thick">
        <color rgb="FFFF0000"/>
      </bottom>
      <diagonal/>
    </border>
    <border>
      <left/>
      <right/>
      <top style="thin">
        <color theme="8"/>
      </top>
      <bottom/>
      <diagonal/>
    </border>
    <border>
      <left style="thin">
        <color rgb="FFFF0000"/>
      </left>
      <right style="thin">
        <color rgb="FFFF0000"/>
      </right>
      <top style="medium">
        <color rgb="FFFF0000"/>
      </top>
      <bottom style="thin">
        <color rgb="FFFF0000"/>
      </bottom>
      <diagonal/>
    </border>
    <border>
      <left/>
      <right/>
      <top style="thick">
        <color theme="4" tint="-0.24994659260841701"/>
      </top>
      <bottom/>
      <diagonal/>
    </border>
    <border>
      <left/>
      <right/>
      <top style="thick">
        <color rgb="FF0070C0"/>
      </top>
      <bottom/>
      <diagonal/>
    </border>
    <border>
      <left/>
      <right/>
      <top/>
      <bottom style="thick">
        <color rgb="FFFF0000"/>
      </bottom>
      <diagonal/>
    </border>
    <border>
      <left/>
      <right/>
      <top style="thick">
        <color rgb="FFFF0000"/>
      </top>
      <bottom/>
      <diagonal/>
    </border>
    <border>
      <left style="medium">
        <color rgb="FF00B050"/>
      </left>
      <right/>
      <top style="medium">
        <color rgb="FF00B050"/>
      </top>
      <bottom/>
      <diagonal/>
    </border>
    <border>
      <left/>
      <right/>
      <top style="medium">
        <color rgb="FF00B050"/>
      </top>
      <bottom/>
      <diagonal/>
    </border>
    <border>
      <left/>
      <right style="medium">
        <color rgb="FF00B050"/>
      </right>
      <top style="medium">
        <color rgb="FF00B050"/>
      </top>
      <bottom/>
      <diagonal/>
    </border>
    <border>
      <left style="medium">
        <color rgb="FF00B050"/>
      </left>
      <right/>
      <top/>
      <bottom/>
      <diagonal/>
    </border>
    <border>
      <left/>
      <right style="medium">
        <color rgb="FF00B050"/>
      </right>
      <top/>
      <bottom/>
      <diagonal/>
    </border>
    <border>
      <left style="medium">
        <color theme="8"/>
      </left>
      <right style="thin">
        <color theme="8"/>
      </right>
      <top style="medium">
        <color theme="8"/>
      </top>
      <bottom style="medium">
        <color theme="8"/>
      </bottom>
      <diagonal/>
    </border>
    <border>
      <left style="thin">
        <color theme="8"/>
      </left>
      <right style="thin">
        <color theme="8"/>
      </right>
      <top style="medium">
        <color theme="8"/>
      </top>
      <bottom style="medium">
        <color theme="8"/>
      </bottom>
      <diagonal/>
    </border>
    <border>
      <left style="thin">
        <color theme="8"/>
      </left>
      <right/>
      <top style="medium">
        <color theme="8"/>
      </top>
      <bottom style="medium">
        <color theme="8"/>
      </bottom>
      <diagonal/>
    </border>
    <border>
      <left/>
      <right style="thin">
        <color theme="8"/>
      </right>
      <top style="medium">
        <color theme="8"/>
      </top>
      <bottom style="medium">
        <color theme="8"/>
      </bottom>
      <diagonal/>
    </border>
    <border>
      <left style="thin">
        <color theme="8"/>
      </left>
      <right style="medium">
        <color theme="8"/>
      </right>
      <top style="medium">
        <color theme="8"/>
      </top>
      <bottom style="medium">
        <color theme="8"/>
      </bottom>
      <diagonal/>
    </border>
    <border>
      <left style="medium">
        <color theme="8"/>
      </left>
      <right/>
      <top style="medium">
        <color theme="8"/>
      </top>
      <bottom style="medium">
        <color theme="8"/>
      </bottom>
      <diagonal/>
    </border>
    <border>
      <left/>
      <right/>
      <top style="medium">
        <color theme="8"/>
      </top>
      <bottom style="medium">
        <color theme="8"/>
      </bottom>
      <diagonal/>
    </border>
    <border>
      <left style="thin">
        <color rgb="FFFF0000"/>
      </left>
      <right style="thin">
        <color rgb="FFFF0000"/>
      </right>
      <top style="thin">
        <color rgb="FFFF0000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dotted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dotted">
        <color indexed="64"/>
      </bottom>
      <diagonal/>
    </border>
    <border>
      <left/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/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dotted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/>
      <right style="medium">
        <color indexed="64"/>
      </right>
      <top style="dotted">
        <color indexed="64"/>
      </top>
      <bottom/>
      <diagonal/>
    </border>
    <border>
      <left style="medium">
        <color indexed="64"/>
      </left>
      <right style="thin">
        <color indexed="64"/>
      </right>
      <top style="dotted">
        <color indexed="64"/>
      </top>
      <bottom/>
      <diagonal/>
    </border>
    <border>
      <left style="thin">
        <color indexed="64"/>
      </left>
      <right style="thin">
        <color indexed="64"/>
      </right>
      <top style="dotted">
        <color indexed="64"/>
      </top>
      <bottom/>
      <diagonal/>
    </border>
    <border>
      <left style="thin">
        <color indexed="64"/>
      </left>
      <right style="medium">
        <color indexed="64"/>
      </right>
      <top style="dotted">
        <color indexed="64"/>
      </top>
      <bottom/>
      <diagonal/>
    </border>
    <border>
      <left/>
      <right style="medium">
        <color indexed="64"/>
      </right>
      <top/>
      <bottom style="dotted">
        <color indexed="64"/>
      </bottom>
      <diagonal/>
    </border>
    <border>
      <left style="medium">
        <color indexed="64"/>
      </left>
      <right style="thin">
        <color indexed="64"/>
      </right>
      <top/>
      <bottom style="dotted">
        <color indexed="64"/>
      </bottom>
      <diagonal/>
    </border>
    <border>
      <left style="thin">
        <color indexed="64"/>
      </left>
      <right style="thin">
        <color indexed="64"/>
      </right>
      <top/>
      <bottom style="dotted">
        <color indexed="64"/>
      </bottom>
      <diagonal/>
    </border>
    <border>
      <left style="thin">
        <color indexed="64"/>
      </left>
      <right style="medium">
        <color indexed="64"/>
      </right>
      <top/>
      <bottom style="dotted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 style="dotted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dotted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dotted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dotted">
        <color indexed="64"/>
      </bottom>
      <diagonal/>
    </border>
    <border>
      <left/>
      <right/>
      <top style="medium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otted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/>
      <top style="dotted">
        <color indexed="64"/>
      </top>
      <bottom style="dotted">
        <color indexed="64"/>
      </bottom>
      <diagonal/>
    </border>
    <border>
      <left/>
      <right/>
      <top style="dotted">
        <color indexed="64"/>
      </top>
      <bottom style="dotted">
        <color indexed="64"/>
      </bottom>
      <diagonal/>
    </border>
    <border>
      <left style="medium">
        <color indexed="64"/>
      </left>
      <right/>
      <top style="dotted">
        <color indexed="64"/>
      </top>
      <bottom style="thin">
        <color indexed="64"/>
      </bottom>
      <diagonal/>
    </border>
    <border>
      <left/>
      <right/>
      <top style="dotted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dotted">
        <color indexed="64"/>
      </bottom>
      <diagonal/>
    </border>
    <border>
      <left/>
      <right/>
      <top style="thin">
        <color indexed="64"/>
      </top>
      <bottom style="dotted">
        <color indexed="64"/>
      </bottom>
      <diagonal/>
    </border>
    <border>
      <left style="medium">
        <color indexed="64"/>
      </left>
      <right/>
      <top/>
      <bottom style="dotted">
        <color indexed="64"/>
      </bottom>
      <diagonal/>
    </border>
    <border>
      <left/>
      <right/>
      <top/>
      <bottom style="dotted">
        <color indexed="64"/>
      </bottom>
      <diagonal/>
    </border>
    <border>
      <left style="medium">
        <color indexed="64"/>
      </left>
      <right/>
      <top style="dotted">
        <color indexed="64"/>
      </top>
      <bottom style="medium">
        <color indexed="64"/>
      </bottom>
      <diagonal/>
    </border>
    <border>
      <left/>
      <right/>
      <top style="dotted">
        <color indexed="64"/>
      </top>
      <bottom style="medium">
        <color indexed="64"/>
      </bottom>
      <diagonal/>
    </border>
    <border>
      <left/>
      <right/>
      <top/>
      <bottom style="thick">
        <color rgb="FF0070C0"/>
      </bottom>
      <diagonal/>
    </border>
  </borders>
  <cellStyleXfs count="1">
    <xf numFmtId="0" fontId="0" fillId="0" borderId="0"/>
  </cellStyleXfs>
  <cellXfs count="323">
    <xf numFmtId="0" fontId="0" fillId="0" borderId="0" xfId="0"/>
    <xf numFmtId="0" fontId="0" fillId="0" borderId="0" xfId="0" applyAlignment="1">
      <alignment horizontal="center" vertical="top" wrapText="1"/>
    </xf>
    <xf numFmtId="0" fontId="0" fillId="0" borderId="0" xfId="0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0" xfId="0" applyBorder="1" applyAlignment="1">
      <alignment vertical="top" wrapText="1"/>
    </xf>
    <xf numFmtId="0" fontId="2" fillId="0" borderId="1" xfId="0" applyFont="1" applyBorder="1" applyAlignment="1">
      <alignment vertical="top" wrapText="1"/>
    </xf>
    <xf numFmtId="0" fontId="2" fillId="0" borderId="0" xfId="0" applyFont="1" applyAlignment="1">
      <alignment vertical="top" wrapText="1"/>
    </xf>
    <xf numFmtId="0" fontId="0" fillId="0" borderId="1" xfId="0" applyBorder="1" applyAlignment="1">
      <alignment horizontal="center" vertical="top" wrapText="1"/>
    </xf>
    <xf numFmtId="0" fontId="0" fillId="0" borderId="1" xfId="0" applyFill="1" applyBorder="1" applyAlignment="1">
      <alignment horizontal="center" vertical="top" wrapText="1"/>
    </xf>
    <xf numFmtId="0" fontId="0" fillId="0" borderId="3" xfId="0" applyBorder="1" applyAlignment="1">
      <alignment horizontal="center" vertical="top" wrapText="1"/>
    </xf>
    <xf numFmtId="0" fontId="2" fillId="0" borderId="0" xfId="0" applyFont="1" applyBorder="1" applyAlignment="1">
      <alignment horizontal="center" vertical="top" wrapText="1"/>
    </xf>
    <xf numFmtId="0" fontId="2" fillId="0" borderId="0" xfId="0" applyFont="1" applyAlignment="1">
      <alignment horizontal="center" vertical="top" wrapText="1"/>
    </xf>
    <xf numFmtId="164" fontId="0" fillId="0" borderId="0" xfId="0" applyNumberFormat="1" applyAlignment="1">
      <alignment horizontal="center" vertical="top" wrapText="1"/>
    </xf>
    <xf numFmtId="0" fontId="2" fillId="5" borderId="0" xfId="0" applyFont="1" applyFill="1" applyAlignment="1">
      <alignment horizontal="center" vertical="top" wrapText="1"/>
    </xf>
    <xf numFmtId="164" fontId="0" fillId="0" borderId="0" xfId="0" applyNumberFormat="1" applyBorder="1" applyAlignment="1">
      <alignment horizontal="center" vertical="top" wrapText="1"/>
    </xf>
    <xf numFmtId="0" fontId="0" fillId="0" borderId="0" xfId="0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12" fillId="0" borderId="0" xfId="0" applyFont="1" applyAlignment="1">
      <alignment vertical="top" wrapText="1"/>
    </xf>
    <xf numFmtId="0" fontId="12" fillId="0" borderId="0" xfId="0" applyFont="1" applyAlignment="1">
      <alignment horizontal="center" vertical="top" wrapText="1"/>
    </xf>
    <xf numFmtId="0" fontId="9" fillId="0" borderId="0" xfId="0" applyFont="1" applyFill="1" applyBorder="1" applyAlignment="1">
      <alignment horizontal="center" vertical="center" wrapText="1"/>
    </xf>
    <xf numFmtId="0" fontId="11" fillId="0" borderId="0" xfId="0" applyFont="1" applyFill="1" applyBorder="1" applyAlignment="1">
      <alignment horizontal="center" vertical="top" wrapText="1"/>
    </xf>
    <xf numFmtId="0" fontId="14" fillId="0" borderId="0" xfId="0" applyFont="1" applyFill="1" applyBorder="1" applyAlignment="1">
      <alignment horizontal="center" vertical="center" wrapText="1"/>
    </xf>
    <xf numFmtId="0" fontId="3" fillId="3" borderId="4" xfId="0" applyFont="1" applyFill="1" applyBorder="1" applyAlignment="1">
      <alignment horizontal="center" vertical="center" wrapText="1"/>
    </xf>
    <xf numFmtId="0" fontId="2" fillId="0" borderId="0" xfId="0" applyFont="1" applyBorder="1" applyAlignment="1">
      <alignment vertical="top" wrapText="1"/>
    </xf>
    <xf numFmtId="0" fontId="0" fillId="0" borderId="0" xfId="0" applyFill="1" applyBorder="1" applyAlignment="1">
      <alignment horizontal="center" vertical="top" wrapText="1"/>
    </xf>
    <xf numFmtId="164" fontId="0" fillId="0" borderId="0" xfId="0" applyNumberFormat="1" applyBorder="1" applyAlignment="1">
      <alignment vertical="top" wrapText="1"/>
    </xf>
    <xf numFmtId="164" fontId="2" fillId="0" borderId="0" xfId="0" applyNumberFormat="1" applyFont="1" applyBorder="1" applyAlignment="1">
      <alignment horizontal="center" vertical="top" wrapText="1"/>
    </xf>
    <xf numFmtId="0" fontId="5" fillId="0" borderId="0" xfId="0" applyFont="1" applyFill="1" applyBorder="1" applyAlignment="1">
      <alignment horizontal="center" vertical="top" wrapText="1"/>
    </xf>
    <xf numFmtId="0" fontId="0" fillId="0" borderId="0" xfId="0" applyBorder="1" applyAlignment="1">
      <alignment horizontal="center" vertical="top" wrapText="1"/>
    </xf>
    <xf numFmtId="0" fontId="0" fillId="0" borderId="0" xfId="0" applyFill="1" applyBorder="1" applyAlignment="1">
      <alignment horizontal="left" vertical="top" wrapText="1"/>
    </xf>
    <xf numFmtId="0" fontId="0" fillId="0" borderId="0" xfId="0" applyFont="1" applyBorder="1" applyAlignment="1">
      <alignment horizontal="left" vertical="top" wrapText="1"/>
    </xf>
    <xf numFmtId="0" fontId="5" fillId="0" borderId="1" xfId="0" applyFont="1" applyFill="1" applyBorder="1" applyAlignment="1">
      <alignment horizontal="center" vertical="top" wrapText="1"/>
    </xf>
    <xf numFmtId="164" fontId="0" fillId="0" borderId="0" xfId="0" applyNumberFormat="1" applyAlignment="1">
      <alignment vertical="top" wrapText="1"/>
    </xf>
    <xf numFmtId="164" fontId="12" fillId="0" borderId="0" xfId="0" applyNumberFormat="1" applyFont="1" applyAlignment="1">
      <alignment vertical="top" wrapText="1"/>
    </xf>
    <xf numFmtId="0" fontId="3" fillId="6" borderId="19" xfId="0" applyFont="1" applyFill="1" applyBorder="1" applyAlignment="1">
      <alignment horizontal="center" vertical="center" wrapText="1"/>
    </xf>
    <xf numFmtId="0" fontId="0" fillId="0" borderId="0" xfId="0" applyFont="1" applyBorder="1" applyAlignment="1">
      <alignment vertical="top" wrapText="1"/>
    </xf>
    <xf numFmtId="0" fontId="0" fillId="0" borderId="0" xfId="0" applyFont="1" applyBorder="1" applyAlignment="1">
      <alignment horizontal="center" vertical="top" wrapText="1"/>
    </xf>
    <xf numFmtId="0" fontId="2" fillId="0" borderId="3" xfId="0" applyFont="1" applyBorder="1" applyAlignment="1">
      <alignment horizontal="center" vertical="center" wrapText="1"/>
    </xf>
    <xf numFmtId="0" fontId="2" fillId="0" borderId="21" xfId="0" applyFont="1" applyBorder="1" applyAlignment="1">
      <alignment horizontal="center" vertical="center" wrapText="1"/>
    </xf>
    <xf numFmtId="0" fontId="2" fillId="0" borderId="22" xfId="0" applyFont="1" applyBorder="1" applyAlignment="1">
      <alignment horizontal="center" vertical="center" wrapText="1"/>
    </xf>
    <xf numFmtId="0" fontId="2" fillId="0" borderId="23" xfId="0" applyFont="1" applyBorder="1" applyAlignment="1">
      <alignment horizontal="center" vertical="center" wrapText="1"/>
    </xf>
    <xf numFmtId="0" fontId="2" fillId="0" borderId="24" xfId="0" applyFont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0" fontId="0" fillId="0" borderId="0" xfId="0" applyAlignment="1">
      <alignment vertical="center" wrapText="1"/>
    </xf>
    <xf numFmtId="0" fontId="12" fillId="0" borderId="0" xfId="0" applyFont="1" applyAlignment="1">
      <alignment vertical="center" wrapText="1"/>
    </xf>
    <xf numFmtId="0" fontId="0" fillId="0" borderId="23" xfId="0" applyBorder="1" applyAlignment="1">
      <alignment horizontal="center" vertical="center" wrapText="1"/>
    </xf>
    <xf numFmtId="0" fontId="0" fillId="0" borderId="21" xfId="0" applyBorder="1" applyAlignment="1">
      <alignment vertical="center" wrapText="1"/>
    </xf>
    <xf numFmtId="0" fontId="0" fillId="0" borderId="0" xfId="0" applyBorder="1" applyAlignment="1">
      <alignment vertical="center" wrapText="1"/>
    </xf>
    <xf numFmtId="0" fontId="0" fillId="0" borderId="3" xfId="0" applyBorder="1" applyAlignment="1">
      <alignment vertical="center" wrapText="1"/>
    </xf>
    <xf numFmtId="0" fontId="0" fillId="0" borderId="21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164" fontId="0" fillId="0" borderId="0" xfId="0" applyNumberFormat="1" applyAlignment="1">
      <alignment horizontal="center" vertical="center" wrapText="1"/>
    </xf>
    <xf numFmtId="164" fontId="0" fillId="0" borderId="23" xfId="0" applyNumberFormat="1" applyBorder="1" applyAlignment="1">
      <alignment horizontal="center" vertical="center" wrapText="1"/>
    </xf>
    <xf numFmtId="0" fontId="2" fillId="0" borderId="1" xfId="0" applyFont="1" applyBorder="1" applyAlignment="1">
      <alignment vertical="center" wrapText="1"/>
    </xf>
    <xf numFmtId="0" fontId="2" fillId="0" borderId="0" xfId="0" applyFont="1" applyBorder="1" applyAlignment="1">
      <alignment vertical="center" wrapText="1"/>
    </xf>
    <xf numFmtId="164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164" fontId="0" fillId="0" borderId="0" xfId="0" applyNumberFormat="1" applyBorder="1" applyAlignment="1">
      <alignment horizontal="center" vertical="center" wrapText="1"/>
    </xf>
    <xf numFmtId="164" fontId="0" fillId="0" borderId="3" xfId="0" applyNumberFormat="1" applyBorder="1" applyAlignment="1">
      <alignment horizontal="center" vertical="center" wrapText="1"/>
    </xf>
    <xf numFmtId="0" fontId="2" fillId="0" borderId="21" xfId="0" applyFont="1" applyBorder="1" applyAlignment="1">
      <alignment vertical="center" wrapText="1"/>
    </xf>
    <xf numFmtId="0" fontId="2" fillId="0" borderId="3" xfId="0" applyFont="1" applyBorder="1" applyAlignment="1">
      <alignment vertical="center" wrapText="1"/>
    </xf>
    <xf numFmtId="0" fontId="0" fillId="0" borderId="0" xfId="0" applyFont="1" applyAlignment="1">
      <alignment horizontal="left" vertical="center" wrapText="1"/>
    </xf>
    <xf numFmtId="0" fontId="0" fillId="0" borderId="24" xfId="0" applyBorder="1" applyAlignment="1">
      <alignment horizontal="center" vertical="center" wrapText="1"/>
    </xf>
    <xf numFmtId="164" fontId="0" fillId="0" borderId="24" xfId="0" applyNumberFormat="1" applyBorder="1" applyAlignment="1">
      <alignment horizontal="center" vertical="center" wrapText="1"/>
    </xf>
    <xf numFmtId="164" fontId="0" fillId="0" borderId="21" xfId="0" applyNumberForma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4" fillId="0" borderId="0" xfId="0" applyFont="1" applyFill="1" applyBorder="1" applyAlignment="1">
      <alignment horizontal="left" vertical="center" wrapText="1"/>
    </xf>
    <xf numFmtId="0" fontId="11" fillId="0" borderId="0" xfId="0" applyFont="1" applyAlignment="1">
      <alignment vertical="center" wrapText="1"/>
    </xf>
    <xf numFmtId="164" fontId="12" fillId="0" borderId="0" xfId="0" applyNumberFormat="1" applyFont="1" applyAlignment="1">
      <alignment horizontal="center" vertical="center" wrapText="1"/>
    </xf>
    <xf numFmtId="164" fontId="12" fillId="0" borderId="0" xfId="0" applyNumberFormat="1" applyFont="1" applyAlignment="1">
      <alignment horizontal="center" vertical="center"/>
    </xf>
    <xf numFmtId="0" fontId="11" fillId="0" borderId="0" xfId="0" applyFont="1" applyAlignment="1">
      <alignment horizontal="center" vertical="center" wrapText="1"/>
    </xf>
    <xf numFmtId="0" fontId="11" fillId="0" borderId="0" xfId="0" applyFont="1" applyAlignment="1">
      <alignment horizontal="right" vertical="center" wrapText="1"/>
    </xf>
    <xf numFmtId="0" fontId="17" fillId="0" borderId="0" xfId="0" applyFont="1" applyAlignment="1">
      <alignment horizontal="right" vertical="center"/>
    </xf>
    <xf numFmtId="0" fontId="13" fillId="0" borderId="0" xfId="0" applyFont="1" applyAlignment="1">
      <alignment horizontal="center" vertical="center" wrapText="1"/>
    </xf>
    <xf numFmtId="0" fontId="13" fillId="0" borderId="0" xfId="0" applyFont="1" applyAlignment="1">
      <alignment horizontal="right" vertical="center"/>
    </xf>
    <xf numFmtId="0" fontId="6" fillId="4" borderId="5" xfId="0" applyFont="1" applyFill="1" applyBorder="1" applyAlignment="1">
      <alignment horizontal="center" vertical="center" wrapText="1"/>
    </xf>
    <xf numFmtId="0" fontId="6" fillId="4" borderId="5" xfId="0" applyFont="1" applyFill="1" applyBorder="1" applyAlignment="1">
      <alignment horizontal="left" vertical="center" wrapText="1"/>
    </xf>
    <xf numFmtId="164" fontId="1" fillId="4" borderId="5" xfId="0" applyNumberFormat="1" applyFont="1" applyFill="1" applyBorder="1" applyAlignment="1">
      <alignment horizontal="center" vertical="center" wrapText="1"/>
    </xf>
    <xf numFmtId="0" fontId="5" fillId="4" borderId="5" xfId="0" applyFont="1" applyFill="1" applyBorder="1" applyAlignment="1">
      <alignment horizontal="left" vertical="center" wrapText="1"/>
    </xf>
    <xf numFmtId="0" fontId="8" fillId="4" borderId="5" xfId="0" applyFont="1" applyFill="1" applyBorder="1" applyAlignment="1">
      <alignment horizontal="center" vertical="center" wrapText="1"/>
    </xf>
    <xf numFmtId="0" fontId="1" fillId="4" borderId="5" xfId="0" applyFont="1" applyFill="1" applyBorder="1" applyAlignment="1">
      <alignment horizontal="center" vertical="center" wrapText="1"/>
    </xf>
    <xf numFmtId="0" fontId="6" fillId="4" borderId="2" xfId="0" applyFont="1" applyFill="1" applyBorder="1" applyAlignment="1">
      <alignment horizontal="left" vertical="center" wrapText="1"/>
    </xf>
    <xf numFmtId="164" fontId="1" fillId="4" borderId="2" xfId="0" applyNumberFormat="1" applyFont="1" applyFill="1" applyBorder="1" applyAlignment="1">
      <alignment horizontal="center" vertical="center" wrapText="1"/>
    </xf>
    <xf numFmtId="0" fontId="5" fillId="4" borderId="2" xfId="0" applyFont="1" applyFill="1" applyBorder="1" applyAlignment="1">
      <alignment horizontal="left" vertical="center" wrapText="1"/>
    </xf>
    <xf numFmtId="0" fontId="8" fillId="4" borderId="2" xfId="0" applyFont="1" applyFill="1" applyBorder="1" applyAlignment="1">
      <alignment horizontal="center" vertical="center" wrapText="1"/>
    </xf>
    <xf numFmtId="0" fontId="1" fillId="4" borderId="2" xfId="0" applyFont="1" applyFill="1" applyBorder="1" applyAlignment="1">
      <alignment horizontal="center" vertical="center" wrapText="1"/>
    </xf>
    <xf numFmtId="0" fontId="4" fillId="4" borderId="2" xfId="0" applyFont="1" applyFill="1" applyBorder="1" applyAlignment="1">
      <alignment horizontal="left" vertical="center" wrapText="1"/>
    </xf>
    <xf numFmtId="164" fontId="1" fillId="4" borderId="6" xfId="0" applyNumberFormat="1" applyFont="1" applyFill="1" applyBorder="1" applyAlignment="1">
      <alignment horizontal="center" vertical="center" wrapText="1"/>
    </xf>
    <xf numFmtId="0" fontId="4" fillId="4" borderId="6" xfId="0" applyFont="1" applyFill="1" applyBorder="1" applyAlignment="1">
      <alignment horizontal="left" vertical="center" wrapText="1"/>
    </xf>
    <xf numFmtId="0" fontId="8" fillId="4" borderId="6" xfId="0" applyFont="1" applyFill="1" applyBorder="1" applyAlignment="1">
      <alignment horizontal="center" vertical="center" wrapText="1"/>
    </xf>
    <xf numFmtId="0" fontId="1" fillId="4" borderId="6" xfId="0" applyFont="1" applyFill="1" applyBorder="1" applyAlignment="1">
      <alignment horizontal="center" vertical="center" wrapText="1"/>
    </xf>
    <xf numFmtId="0" fontId="2" fillId="0" borderId="0" xfId="0" applyFont="1" applyAlignment="1">
      <alignment vertical="center" wrapText="1"/>
    </xf>
    <xf numFmtId="0" fontId="20" fillId="0" borderId="0" xfId="0" applyFont="1" applyFill="1" applyBorder="1" applyAlignment="1">
      <alignment horizontal="center" vertical="center" wrapText="1"/>
    </xf>
    <xf numFmtId="0" fontId="0" fillId="0" borderId="1" xfId="0" applyFont="1" applyBorder="1" applyAlignment="1">
      <alignment horizontal="left" vertical="center" wrapText="1"/>
    </xf>
    <xf numFmtId="0" fontId="0" fillId="0" borderId="1" xfId="0" applyFill="1" applyBorder="1" applyAlignment="1">
      <alignment horizontal="left" vertical="center" wrapText="1"/>
    </xf>
    <xf numFmtId="164" fontId="2" fillId="0" borderId="0" xfId="0" applyNumberFormat="1" applyFont="1" applyBorder="1" applyAlignment="1">
      <alignment horizontal="center" vertical="center" wrapText="1"/>
    </xf>
    <xf numFmtId="0" fontId="0" fillId="0" borderId="0" xfId="0" applyFont="1" applyBorder="1" applyAlignment="1">
      <alignment horizontal="left" vertical="center" wrapText="1"/>
    </xf>
    <xf numFmtId="0" fontId="0" fillId="0" borderId="0" xfId="0" applyFill="1" applyBorder="1" applyAlignment="1">
      <alignment horizontal="left" vertical="center" wrapText="1"/>
    </xf>
    <xf numFmtId="164" fontId="2" fillId="0" borderId="1" xfId="0" applyNumberFormat="1" applyFont="1" applyBorder="1" applyAlignment="1">
      <alignment horizontal="center" vertical="center" wrapText="1"/>
    </xf>
    <xf numFmtId="0" fontId="12" fillId="0" borderId="0" xfId="0" applyFont="1" applyAlignment="1">
      <alignment horizontal="center" vertical="center" wrapText="1"/>
    </xf>
    <xf numFmtId="0" fontId="17" fillId="0" borderId="0" xfId="0" applyFont="1" applyAlignment="1">
      <alignment horizontal="center" vertical="center" wrapText="1"/>
    </xf>
    <xf numFmtId="0" fontId="4" fillId="4" borderId="20" xfId="0" applyFont="1" applyFill="1" applyBorder="1" applyAlignment="1">
      <alignment horizontal="center" vertical="center" wrapText="1"/>
    </xf>
    <xf numFmtId="0" fontId="4" fillId="4" borderId="2" xfId="0" applyFont="1" applyFill="1" applyBorder="1" applyAlignment="1">
      <alignment horizontal="center" vertical="center" wrapText="1"/>
    </xf>
    <xf numFmtId="0" fontId="4" fillId="4" borderId="6" xfId="0" applyFont="1" applyFill="1" applyBorder="1" applyAlignment="1">
      <alignment horizontal="center" vertical="center" wrapText="1"/>
    </xf>
    <xf numFmtId="0" fontId="4" fillId="0" borderId="24" xfId="0" applyFont="1" applyFill="1" applyBorder="1" applyAlignment="1">
      <alignment horizontal="center" vertical="center" wrapText="1"/>
    </xf>
    <xf numFmtId="0" fontId="4" fillId="0" borderId="0" xfId="0" applyFont="1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 wrapText="1"/>
    </xf>
    <xf numFmtId="0" fontId="2" fillId="5" borderId="0" xfId="0" applyFont="1" applyFill="1" applyAlignment="1">
      <alignment vertical="center" wrapText="1"/>
    </xf>
    <xf numFmtId="0" fontId="2" fillId="5" borderId="0" xfId="0" applyFont="1" applyFill="1" applyAlignment="1">
      <alignment horizontal="center" vertical="center" wrapText="1"/>
    </xf>
    <xf numFmtId="0" fontId="0" fillId="0" borderId="21" xfId="0" applyFont="1" applyBorder="1" applyAlignment="1">
      <alignment horizontal="center" vertical="center" wrapText="1"/>
    </xf>
    <xf numFmtId="0" fontId="0" fillId="0" borderId="3" xfId="0" applyFont="1" applyBorder="1" applyAlignment="1">
      <alignment horizontal="center" vertical="center" wrapText="1"/>
    </xf>
    <xf numFmtId="164" fontId="0" fillId="0" borderId="0" xfId="0" applyNumberFormat="1" applyFont="1" applyBorder="1" applyAlignment="1">
      <alignment horizontal="center" vertical="center" wrapText="1"/>
    </xf>
    <xf numFmtId="0" fontId="2" fillId="0" borderId="22" xfId="0" applyFont="1" applyBorder="1" applyAlignment="1">
      <alignment vertical="center" wrapText="1"/>
    </xf>
    <xf numFmtId="164" fontId="0" fillId="0" borderId="22" xfId="0" applyNumberFormat="1" applyBorder="1" applyAlignment="1">
      <alignment horizontal="center" vertical="center" wrapText="1"/>
    </xf>
    <xf numFmtId="164" fontId="2" fillId="0" borderId="22" xfId="0" applyNumberFormat="1" applyFont="1" applyBorder="1" applyAlignment="1">
      <alignment horizontal="center" vertical="center" wrapText="1"/>
    </xf>
    <xf numFmtId="0" fontId="0" fillId="0" borderId="22" xfId="0" applyFont="1" applyBorder="1" applyAlignment="1">
      <alignment horizontal="left" vertical="center" wrapText="1"/>
    </xf>
    <xf numFmtId="0" fontId="0" fillId="0" borderId="22" xfId="0" applyFill="1" applyBorder="1" applyAlignment="1">
      <alignment horizontal="left" vertical="center" wrapText="1"/>
    </xf>
    <xf numFmtId="0" fontId="0" fillId="0" borderId="22" xfId="0" applyBorder="1" applyAlignment="1">
      <alignment horizontal="center" vertical="center" wrapText="1"/>
    </xf>
    <xf numFmtId="0" fontId="0" fillId="4" borderId="16" xfId="0" applyFont="1" applyFill="1" applyBorder="1" applyAlignment="1">
      <alignment horizontal="center" vertical="center" wrapText="1"/>
    </xf>
    <xf numFmtId="0" fontId="0" fillId="4" borderId="17" xfId="0" applyFont="1" applyFill="1" applyBorder="1" applyAlignment="1">
      <alignment horizontal="center" vertical="center" wrapText="1"/>
    </xf>
    <xf numFmtId="0" fontId="0" fillId="4" borderId="18" xfId="0" applyFont="1" applyFill="1" applyBorder="1" applyAlignment="1">
      <alignment horizontal="center" vertical="center" wrapText="1"/>
    </xf>
    <xf numFmtId="0" fontId="0" fillId="0" borderId="24" xfId="0" applyFont="1" applyBorder="1" applyAlignment="1">
      <alignment horizontal="center" vertical="center" wrapText="1"/>
    </xf>
    <xf numFmtId="0" fontId="0" fillId="0" borderId="0" xfId="0" applyFont="1" applyBorder="1" applyAlignment="1">
      <alignment horizontal="center" vertical="center" wrapText="1"/>
    </xf>
    <xf numFmtId="0" fontId="0" fillId="0" borderId="22" xfId="0" applyFont="1" applyBorder="1" applyAlignment="1">
      <alignment horizontal="center" vertical="center" wrapText="1"/>
    </xf>
    <xf numFmtId="0" fontId="0" fillId="0" borderId="15" xfId="0" applyFont="1" applyBorder="1" applyAlignment="1">
      <alignment horizontal="center" vertical="center" wrapText="1"/>
    </xf>
    <xf numFmtId="0" fontId="0" fillId="0" borderId="22" xfId="0" applyBorder="1" applyAlignment="1">
      <alignment vertical="center" wrapText="1"/>
    </xf>
    <xf numFmtId="0" fontId="22" fillId="0" borderId="0" xfId="0" applyFont="1" applyAlignment="1">
      <alignment vertical="center" wrapText="1"/>
    </xf>
    <xf numFmtId="0" fontId="0" fillId="0" borderId="0" xfId="0" applyFont="1" applyAlignment="1">
      <alignment vertical="center" wrapText="1"/>
    </xf>
    <xf numFmtId="14" fontId="22" fillId="0" borderId="0" xfId="0" applyNumberFormat="1" applyFont="1" applyAlignment="1">
      <alignment horizontal="center" vertical="center" textRotation="90" wrapText="1"/>
    </xf>
    <xf numFmtId="0" fontId="0" fillId="0" borderId="0" xfId="0" applyAlignment="1">
      <alignment horizontal="center" vertical="center" wrapText="1"/>
    </xf>
    <xf numFmtId="0" fontId="22" fillId="0" borderId="0" xfId="0" applyFont="1" applyAlignment="1">
      <alignment horizontal="center" vertical="center" wrapText="1"/>
    </xf>
    <xf numFmtId="0" fontId="3" fillId="3" borderId="31" xfId="0" applyFont="1" applyFill="1" applyBorder="1" applyAlignment="1">
      <alignment horizontal="center" vertical="center" wrapText="1"/>
    </xf>
    <xf numFmtId="164" fontId="3" fillId="3" borderId="31" xfId="0" applyNumberFormat="1" applyFont="1" applyFill="1" applyBorder="1" applyAlignment="1">
      <alignment horizontal="center" vertical="center" wrapText="1"/>
    </xf>
    <xf numFmtId="164" fontId="3" fillId="3" borderId="32" xfId="0" applyNumberFormat="1" applyFont="1" applyFill="1" applyBorder="1" applyAlignment="1">
      <alignment horizontal="center" vertical="center" wrapText="1"/>
    </xf>
    <xf numFmtId="0" fontId="16" fillId="6" borderId="33" xfId="0" applyFont="1" applyFill="1" applyBorder="1" applyAlignment="1">
      <alignment horizontal="center" vertical="center" wrapText="1"/>
    </xf>
    <xf numFmtId="0" fontId="7" fillId="6" borderId="30" xfId="0" applyFont="1" applyFill="1" applyBorder="1" applyAlignment="1">
      <alignment horizontal="center" vertical="center" wrapText="1"/>
    </xf>
    <xf numFmtId="0" fontId="3" fillId="6" borderId="31" xfId="0" applyFont="1" applyFill="1" applyBorder="1" applyAlignment="1">
      <alignment horizontal="center" vertical="center" wrapText="1"/>
    </xf>
    <xf numFmtId="0" fontId="3" fillId="6" borderId="34" xfId="0" applyFont="1" applyFill="1" applyBorder="1" applyAlignment="1">
      <alignment horizontal="center" vertical="center" wrapText="1"/>
    </xf>
    <xf numFmtId="0" fontId="3" fillId="7" borderId="35" xfId="0" applyFont="1" applyFill="1" applyBorder="1" applyAlignment="1">
      <alignment horizontal="center" vertical="center" wrapText="1"/>
    </xf>
    <xf numFmtId="0" fontId="3" fillId="7" borderId="32" xfId="0" applyFont="1" applyFill="1" applyBorder="1" applyAlignment="1">
      <alignment horizontal="center" vertical="center" wrapText="1"/>
    </xf>
    <xf numFmtId="0" fontId="3" fillId="7" borderId="34" xfId="0" applyFont="1" applyFill="1" applyBorder="1" applyAlignment="1">
      <alignment horizontal="center" vertical="center" wrapText="1"/>
    </xf>
    <xf numFmtId="0" fontId="10" fillId="8" borderId="35" xfId="0" applyFont="1" applyFill="1" applyBorder="1" applyAlignment="1">
      <alignment horizontal="center" vertical="center" wrapText="1"/>
    </xf>
    <xf numFmtId="0" fontId="1" fillId="8" borderId="36" xfId="0" applyFont="1" applyFill="1" applyBorder="1" applyAlignment="1">
      <alignment horizontal="center" vertical="center" wrapText="1"/>
    </xf>
    <xf numFmtId="0" fontId="1" fillId="8" borderId="32" xfId="0" applyFont="1" applyFill="1" applyBorder="1" applyAlignment="1">
      <alignment horizontal="center" vertical="center" wrapText="1"/>
    </xf>
    <xf numFmtId="164" fontId="1" fillId="8" borderId="34" xfId="0" applyNumberFormat="1" applyFont="1" applyFill="1" applyBorder="1" applyAlignment="1">
      <alignment horizontal="center" vertical="center" wrapText="1"/>
    </xf>
    <xf numFmtId="0" fontId="22" fillId="0" borderId="0" xfId="0" applyFont="1" applyAlignment="1">
      <alignment horizontal="center" vertical="center" wrapText="1"/>
    </xf>
    <xf numFmtId="0" fontId="23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3" fillId="0" borderId="0" xfId="0" applyFont="1" applyAlignment="1">
      <alignment horizontal="center" vertical="center" wrapText="1"/>
    </xf>
    <xf numFmtId="0" fontId="22" fillId="0" borderId="0" xfId="0" applyFont="1" applyAlignment="1">
      <alignment horizontal="center" vertical="center" wrapText="1"/>
    </xf>
    <xf numFmtId="0" fontId="6" fillId="4" borderId="37" xfId="0" applyFont="1" applyFill="1" applyBorder="1" applyAlignment="1">
      <alignment horizontal="center" vertical="center" wrapText="1"/>
    </xf>
    <xf numFmtId="0" fontId="6" fillId="4" borderId="37" xfId="0" applyFont="1" applyFill="1" applyBorder="1" applyAlignment="1">
      <alignment horizontal="left" vertical="center" wrapText="1"/>
    </xf>
    <xf numFmtId="164" fontId="1" fillId="4" borderId="37" xfId="0" applyNumberFormat="1" applyFont="1" applyFill="1" applyBorder="1" applyAlignment="1">
      <alignment horizontal="center" vertical="center" wrapText="1"/>
    </xf>
    <xf numFmtId="0" fontId="2" fillId="0" borderId="24" xfId="0" applyFont="1" applyBorder="1" applyAlignment="1">
      <alignment vertical="center" wrapText="1"/>
    </xf>
    <xf numFmtId="14" fontId="22" fillId="0" borderId="46" xfId="0" applyNumberFormat="1" applyFont="1" applyBorder="1" applyAlignment="1">
      <alignment horizontal="center" vertical="center" textRotation="90" wrapText="1"/>
    </xf>
    <xf numFmtId="14" fontId="22" fillId="0" borderId="47" xfId="0" applyNumberFormat="1" applyFont="1" applyBorder="1" applyAlignment="1">
      <alignment horizontal="center" vertical="center" textRotation="90" wrapText="1"/>
    </xf>
    <xf numFmtId="14" fontId="22" fillId="0" borderId="48" xfId="0" applyNumberFormat="1" applyFont="1" applyBorder="1" applyAlignment="1">
      <alignment horizontal="center" vertical="center" textRotation="90" wrapText="1"/>
    </xf>
    <xf numFmtId="0" fontId="22" fillId="0" borderId="52" xfId="0" applyFont="1" applyBorder="1" applyAlignment="1">
      <alignment horizontal="center" vertical="center" wrapText="1"/>
    </xf>
    <xf numFmtId="0" fontId="22" fillId="0" borderId="53" xfId="0" applyFont="1" applyBorder="1" applyAlignment="1">
      <alignment horizontal="center" vertical="center" wrapText="1"/>
    </xf>
    <xf numFmtId="0" fontId="22" fillId="0" borderId="54" xfId="0" applyFont="1" applyBorder="1" applyAlignment="1">
      <alignment horizontal="center" vertical="center" wrapText="1"/>
    </xf>
    <xf numFmtId="0" fontId="22" fillId="10" borderId="56" xfId="0" applyFont="1" applyFill="1" applyBorder="1" applyAlignment="1">
      <alignment vertical="center" wrapText="1"/>
    </xf>
    <xf numFmtId="0" fontId="22" fillId="10" borderId="57" xfId="0" applyFont="1" applyFill="1" applyBorder="1" applyAlignment="1">
      <alignment horizontal="center" vertical="center" wrapText="1"/>
    </xf>
    <xf numFmtId="0" fontId="22" fillId="10" borderId="58" xfId="0" applyFont="1" applyFill="1" applyBorder="1" applyAlignment="1">
      <alignment horizontal="center" vertical="center" wrapText="1"/>
    </xf>
    <xf numFmtId="0" fontId="22" fillId="10" borderId="59" xfId="0" applyFont="1" applyFill="1" applyBorder="1" applyAlignment="1">
      <alignment horizontal="center" vertical="center" wrapText="1"/>
    </xf>
    <xf numFmtId="0" fontId="22" fillId="10" borderId="60" xfId="0" applyFont="1" applyFill="1" applyBorder="1" applyAlignment="1">
      <alignment vertical="center" wrapText="1"/>
    </xf>
    <xf numFmtId="0" fontId="22" fillId="10" borderId="61" xfId="0" applyFont="1" applyFill="1" applyBorder="1" applyAlignment="1">
      <alignment horizontal="center" vertical="center" wrapText="1"/>
    </xf>
    <xf numFmtId="0" fontId="22" fillId="10" borderId="62" xfId="0" applyFont="1" applyFill="1" applyBorder="1" applyAlignment="1">
      <alignment horizontal="center" vertical="center" wrapText="1"/>
    </xf>
    <xf numFmtId="0" fontId="22" fillId="10" borderId="63" xfId="0" applyFont="1" applyFill="1" applyBorder="1" applyAlignment="1">
      <alignment horizontal="center" vertical="center" wrapText="1"/>
    </xf>
    <xf numFmtId="0" fontId="22" fillId="10" borderId="68" xfId="0" applyFont="1" applyFill="1" applyBorder="1" applyAlignment="1">
      <alignment vertical="center" wrapText="1"/>
    </xf>
    <xf numFmtId="0" fontId="22" fillId="10" borderId="69" xfId="0" applyFont="1" applyFill="1" applyBorder="1" applyAlignment="1">
      <alignment horizontal="center" vertical="center" wrapText="1"/>
    </xf>
    <xf numFmtId="0" fontId="22" fillId="10" borderId="70" xfId="0" applyFont="1" applyFill="1" applyBorder="1" applyAlignment="1">
      <alignment horizontal="center" vertical="center" wrapText="1"/>
    </xf>
    <xf numFmtId="0" fontId="22" fillId="10" borderId="71" xfId="0" applyFont="1" applyFill="1" applyBorder="1" applyAlignment="1">
      <alignment horizontal="center" vertical="center" wrapText="1"/>
    </xf>
    <xf numFmtId="0" fontId="22" fillId="10" borderId="72" xfId="0" applyFont="1" applyFill="1" applyBorder="1" applyAlignment="1">
      <alignment vertical="center" wrapText="1"/>
    </xf>
    <xf numFmtId="0" fontId="22" fillId="10" borderId="73" xfId="0" applyFont="1" applyFill="1" applyBorder="1" applyAlignment="1">
      <alignment horizontal="center" vertical="center" wrapText="1"/>
    </xf>
    <xf numFmtId="0" fontId="22" fillId="10" borderId="74" xfId="0" applyFont="1" applyFill="1" applyBorder="1" applyAlignment="1">
      <alignment horizontal="center" vertical="center" wrapText="1"/>
    </xf>
    <xf numFmtId="0" fontId="22" fillId="10" borderId="75" xfId="0" applyFont="1" applyFill="1" applyBorder="1" applyAlignment="1">
      <alignment horizontal="center" vertical="center" wrapText="1"/>
    </xf>
    <xf numFmtId="0" fontId="22" fillId="10" borderId="64" xfId="0" applyFont="1" applyFill="1" applyBorder="1" applyAlignment="1">
      <alignment vertical="center" wrapText="1"/>
    </xf>
    <xf numFmtId="0" fontId="22" fillId="10" borderId="65" xfId="0" applyFont="1" applyFill="1" applyBorder="1" applyAlignment="1">
      <alignment horizontal="center" vertical="center" wrapText="1"/>
    </xf>
    <xf numFmtId="0" fontId="22" fillId="10" borderId="66" xfId="0" applyFont="1" applyFill="1" applyBorder="1" applyAlignment="1">
      <alignment horizontal="center" vertical="center" wrapText="1"/>
    </xf>
    <xf numFmtId="0" fontId="22" fillId="10" borderId="67" xfId="0" applyFont="1" applyFill="1" applyBorder="1" applyAlignment="1">
      <alignment horizontal="center" vertical="center" wrapText="1"/>
    </xf>
    <xf numFmtId="0" fontId="22" fillId="11" borderId="56" xfId="0" applyFont="1" applyFill="1" applyBorder="1" applyAlignment="1">
      <alignment vertical="center" wrapText="1"/>
    </xf>
    <xf numFmtId="0" fontId="22" fillId="11" borderId="57" xfId="0" applyFont="1" applyFill="1" applyBorder="1" applyAlignment="1">
      <alignment horizontal="center" vertical="center" wrapText="1"/>
    </xf>
    <xf numFmtId="0" fontId="22" fillId="11" borderId="58" xfId="0" applyFont="1" applyFill="1" applyBorder="1" applyAlignment="1">
      <alignment horizontal="center" vertical="center" wrapText="1"/>
    </xf>
    <xf numFmtId="0" fontId="22" fillId="11" borderId="59" xfId="0" applyFont="1" applyFill="1" applyBorder="1" applyAlignment="1">
      <alignment horizontal="center" vertical="center" wrapText="1"/>
    </xf>
    <xf numFmtId="0" fontId="22" fillId="11" borderId="60" xfId="0" applyFont="1" applyFill="1" applyBorder="1" applyAlignment="1">
      <alignment vertical="center" wrapText="1"/>
    </xf>
    <xf numFmtId="0" fontId="22" fillId="11" borderId="61" xfId="0" applyFont="1" applyFill="1" applyBorder="1" applyAlignment="1">
      <alignment horizontal="center" vertical="center" wrapText="1"/>
    </xf>
    <xf numFmtId="0" fontId="22" fillId="11" borderId="62" xfId="0" applyFont="1" applyFill="1" applyBorder="1" applyAlignment="1">
      <alignment horizontal="center" vertical="center" wrapText="1"/>
    </xf>
    <xf numFmtId="0" fontId="22" fillId="11" borderId="63" xfId="0" applyFont="1" applyFill="1" applyBorder="1" applyAlignment="1">
      <alignment horizontal="center" vertical="center" wrapText="1"/>
    </xf>
    <xf numFmtId="0" fontId="22" fillId="11" borderId="78" xfId="0" applyFont="1" applyFill="1" applyBorder="1" applyAlignment="1">
      <alignment vertical="center" wrapText="1"/>
    </xf>
    <xf numFmtId="0" fontId="22" fillId="11" borderId="79" xfId="0" applyFont="1" applyFill="1" applyBorder="1" applyAlignment="1">
      <alignment horizontal="center" vertical="center" wrapText="1"/>
    </xf>
    <xf numFmtId="0" fontId="22" fillId="11" borderId="80" xfId="0" applyFont="1" applyFill="1" applyBorder="1" applyAlignment="1">
      <alignment horizontal="center" vertical="center" wrapText="1"/>
    </xf>
    <xf numFmtId="0" fontId="22" fillId="11" borderId="81" xfId="0" applyFont="1" applyFill="1" applyBorder="1" applyAlignment="1">
      <alignment horizontal="center" vertical="center" wrapText="1"/>
    </xf>
    <xf numFmtId="0" fontId="1" fillId="12" borderId="38" xfId="0" applyFont="1" applyFill="1" applyBorder="1" applyAlignment="1">
      <alignment horizontal="center" vertical="center" wrapText="1"/>
    </xf>
    <xf numFmtId="0" fontId="22" fillId="0" borderId="49" xfId="0" applyFont="1" applyFill="1" applyBorder="1" applyAlignment="1">
      <alignment horizontal="center" vertical="center" wrapText="1"/>
    </xf>
    <xf numFmtId="0" fontId="22" fillId="0" borderId="84" xfId="0" applyFont="1" applyFill="1" applyBorder="1" applyAlignment="1">
      <alignment vertical="center" wrapText="1"/>
    </xf>
    <xf numFmtId="0" fontId="22" fillId="0" borderId="85" xfId="0" applyFont="1" applyFill="1" applyBorder="1" applyAlignment="1">
      <alignment horizontal="center" vertical="center" wrapText="1"/>
    </xf>
    <xf numFmtId="9" fontId="22" fillId="0" borderId="86" xfId="0" applyNumberFormat="1" applyFont="1" applyFill="1" applyBorder="1" applyAlignment="1">
      <alignment horizontal="center" vertical="center" wrapText="1"/>
    </xf>
    <xf numFmtId="0" fontId="22" fillId="0" borderId="88" xfId="0" applyFont="1" applyFill="1" applyBorder="1" applyAlignment="1">
      <alignment vertical="center" wrapText="1"/>
    </xf>
    <xf numFmtId="0" fontId="22" fillId="0" borderId="62" xfId="0" applyFont="1" applyFill="1" applyBorder="1" applyAlignment="1">
      <alignment horizontal="center" vertical="center" wrapText="1"/>
    </xf>
    <xf numFmtId="9" fontId="22" fillId="0" borderId="63" xfId="0" applyNumberFormat="1" applyFont="1" applyFill="1" applyBorder="1" applyAlignment="1">
      <alignment horizontal="center" vertical="center" wrapText="1"/>
    </xf>
    <xf numFmtId="0" fontId="22" fillId="0" borderId="90" xfId="0" applyFont="1" applyFill="1" applyBorder="1" applyAlignment="1">
      <alignment vertical="center" wrapText="1"/>
    </xf>
    <xf numFmtId="0" fontId="22" fillId="0" borderId="80" xfId="0" applyFont="1" applyFill="1" applyBorder="1" applyAlignment="1">
      <alignment horizontal="center" vertical="center" wrapText="1"/>
    </xf>
    <xf numFmtId="9" fontId="22" fillId="0" borderId="81" xfId="0" applyNumberFormat="1" applyFont="1" applyFill="1" applyBorder="1" applyAlignment="1">
      <alignment horizontal="center" vertical="center" wrapText="1"/>
    </xf>
    <xf numFmtId="0" fontId="22" fillId="0" borderId="92" xfId="0" applyFont="1" applyFill="1" applyBorder="1" applyAlignment="1">
      <alignment vertical="center" wrapText="1"/>
    </xf>
    <xf numFmtId="0" fontId="22" fillId="0" borderId="58" xfId="0" applyFont="1" applyFill="1" applyBorder="1" applyAlignment="1">
      <alignment horizontal="center" vertical="center" wrapText="1"/>
    </xf>
    <xf numFmtId="9" fontId="22" fillId="0" borderId="59" xfId="0" applyNumberFormat="1" applyFont="1" applyFill="1" applyBorder="1" applyAlignment="1">
      <alignment horizontal="center" vertical="center" wrapText="1"/>
    </xf>
    <xf numFmtId="0" fontId="22" fillId="0" borderId="94" xfId="0" applyFont="1" applyFill="1" applyBorder="1" applyAlignment="1">
      <alignment vertical="center" wrapText="1"/>
    </xf>
    <xf numFmtId="0" fontId="22" fillId="0" borderId="96" xfId="0" applyFont="1" applyFill="1" applyBorder="1" applyAlignment="1">
      <alignment vertical="center" wrapText="1"/>
    </xf>
    <xf numFmtId="0" fontId="22" fillId="0" borderId="66" xfId="0" applyFont="1" applyFill="1" applyBorder="1" applyAlignment="1">
      <alignment horizontal="center" vertical="center" wrapText="1"/>
    </xf>
    <xf numFmtId="9" fontId="22" fillId="0" borderId="67" xfId="0" applyNumberFormat="1" applyFont="1" applyFill="1" applyBorder="1" applyAlignment="1">
      <alignment horizontal="center" vertical="center" wrapText="1"/>
    </xf>
    <xf numFmtId="0" fontId="26" fillId="0" borderId="49" xfId="0" applyFont="1" applyFill="1" applyBorder="1" applyAlignment="1">
      <alignment horizontal="center" vertical="center" wrapText="1"/>
    </xf>
    <xf numFmtId="0" fontId="26" fillId="0" borderId="85" xfId="0" applyFont="1" applyFill="1" applyBorder="1" applyAlignment="1">
      <alignment horizontal="center" vertical="center" wrapText="1"/>
    </xf>
    <xf numFmtId="9" fontId="26" fillId="0" borderId="86" xfId="0" applyNumberFormat="1" applyFont="1" applyFill="1" applyBorder="1" applyAlignment="1">
      <alignment horizontal="center" vertical="center" wrapText="1"/>
    </xf>
    <xf numFmtId="0" fontId="26" fillId="0" borderId="62" xfId="0" applyFont="1" applyFill="1" applyBorder="1" applyAlignment="1">
      <alignment horizontal="center" vertical="center" wrapText="1"/>
    </xf>
    <xf numFmtId="9" fontId="26" fillId="0" borderId="63" xfId="0" applyNumberFormat="1" applyFont="1" applyFill="1" applyBorder="1" applyAlignment="1">
      <alignment horizontal="center" vertical="center" wrapText="1"/>
    </xf>
    <xf numFmtId="0" fontId="26" fillId="0" borderId="80" xfId="0" applyFont="1" applyFill="1" applyBorder="1" applyAlignment="1">
      <alignment horizontal="center" vertical="center" wrapText="1"/>
    </xf>
    <xf numFmtId="9" fontId="26" fillId="0" borderId="81" xfId="0" applyNumberFormat="1" applyFont="1" applyFill="1" applyBorder="1" applyAlignment="1">
      <alignment horizontal="center" vertical="center" wrapText="1"/>
    </xf>
    <xf numFmtId="0" fontId="26" fillId="0" borderId="58" xfId="0" applyFont="1" applyFill="1" applyBorder="1" applyAlignment="1">
      <alignment horizontal="center" vertical="center" wrapText="1"/>
    </xf>
    <xf numFmtId="9" fontId="26" fillId="0" borderId="59" xfId="0" applyNumberFormat="1" applyFont="1" applyFill="1" applyBorder="1" applyAlignment="1">
      <alignment horizontal="center" vertical="center" wrapText="1"/>
    </xf>
    <xf numFmtId="0" fontId="3" fillId="13" borderId="38" xfId="0" applyFont="1" applyFill="1" applyBorder="1" applyAlignment="1">
      <alignment horizontal="center" vertical="center" wrapText="1"/>
    </xf>
    <xf numFmtId="0" fontId="1" fillId="19" borderId="38" xfId="0" applyFont="1" applyFill="1" applyBorder="1" applyAlignment="1">
      <alignment horizontal="center" vertical="center" wrapText="1"/>
    </xf>
    <xf numFmtId="0" fontId="1" fillId="2" borderId="38" xfId="0" applyFont="1" applyFill="1" applyBorder="1" applyAlignment="1">
      <alignment horizontal="center" vertical="center" wrapText="1"/>
    </xf>
    <xf numFmtId="0" fontId="1" fillId="18" borderId="38" xfId="0" applyFont="1" applyFill="1" applyBorder="1" applyAlignment="1">
      <alignment horizontal="center" vertical="center" wrapText="1"/>
    </xf>
    <xf numFmtId="0" fontId="3" fillId="9" borderId="38" xfId="0" applyFont="1" applyFill="1" applyBorder="1" applyAlignment="1">
      <alignment horizontal="center" vertical="center" wrapText="1"/>
    </xf>
    <xf numFmtId="0" fontId="3" fillId="16" borderId="38" xfId="0" applyFont="1" applyFill="1" applyBorder="1" applyAlignment="1">
      <alignment horizontal="center" vertical="center" wrapText="1"/>
    </xf>
    <xf numFmtId="0" fontId="1" fillId="15" borderId="38" xfId="0" applyFont="1" applyFill="1" applyBorder="1" applyAlignment="1">
      <alignment horizontal="center" vertical="center" wrapText="1"/>
    </xf>
    <xf numFmtId="0" fontId="3" fillId="14" borderId="38" xfId="0" applyFont="1" applyFill="1" applyBorder="1" applyAlignment="1">
      <alignment horizontal="center" vertical="center" wrapText="1"/>
    </xf>
    <xf numFmtId="0" fontId="1" fillId="17" borderId="38" xfId="0" applyFont="1" applyFill="1" applyBorder="1" applyAlignment="1">
      <alignment horizontal="center" vertical="center" wrapText="1"/>
    </xf>
    <xf numFmtId="0" fontId="20" fillId="10" borderId="38" xfId="0" applyFont="1" applyFill="1" applyBorder="1" applyAlignment="1">
      <alignment horizontal="center" vertical="center" wrapText="1"/>
    </xf>
    <xf numFmtId="0" fontId="22" fillId="10" borderId="49" xfId="0" applyFont="1" applyFill="1" applyBorder="1" applyAlignment="1">
      <alignment horizontal="center" vertical="center" wrapText="1"/>
    </xf>
    <xf numFmtId="0" fontId="22" fillId="10" borderId="84" xfId="0" applyFont="1" applyFill="1" applyBorder="1" applyAlignment="1">
      <alignment vertical="center" wrapText="1"/>
    </xf>
    <xf numFmtId="0" fontId="22" fillId="10" borderId="85" xfId="0" applyFont="1" applyFill="1" applyBorder="1" applyAlignment="1">
      <alignment horizontal="center" vertical="center" wrapText="1"/>
    </xf>
    <xf numFmtId="9" fontId="22" fillId="10" borderId="86" xfId="0" applyNumberFormat="1" applyFont="1" applyFill="1" applyBorder="1" applyAlignment="1">
      <alignment horizontal="center" vertical="center" wrapText="1"/>
    </xf>
    <xf numFmtId="0" fontId="22" fillId="10" borderId="88" xfId="0" applyFont="1" applyFill="1" applyBorder="1" applyAlignment="1">
      <alignment vertical="center" wrapText="1"/>
    </xf>
    <xf numFmtId="9" fontId="22" fillId="10" borderId="63" xfId="0" applyNumberFormat="1" applyFont="1" applyFill="1" applyBorder="1" applyAlignment="1">
      <alignment horizontal="center" vertical="center" wrapText="1"/>
    </xf>
    <xf numFmtId="0" fontId="22" fillId="10" borderId="90" xfId="0" applyFont="1" applyFill="1" applyBorder="1" applyAlignment="1">
      <alignment vertical="center" wrapText="1"/>
    </xf>
    <xf numFmtId="0" fontId="22" fillId="10" borderId="80" xfId="0" applyFont="1" applyFill="1" applyBorder="1" applyAlignment="1">
      <alignment horizontal="center" vertical="center" wrapText="1"/>
    </xf>
    <xf numFmtId="9" fontId="22" fillId="10" borderId="81" xfId="0" applyNumberFormat="1" applyFont="1" applyFill="1" applyBorder="1" applyAlignment="1">
      <alignment horizontal="center" vertical="center" wrapText="1"/>
    </xf>
    <xf numFmtId="0" fontId="22" fillId="10" borderId="92" xfId="0" applyFont="1" applyFill="1" applyBorder="1" applyAlignment="1">
      <alignment vertical="center" wrapText="1"/>
    </xf>
    <xf numFmtId="9" fontId="22" fillId="10" borderId="59" xfId="0" applyNumberFormat="1" applyFont="1" applyFill="1" applyBorder="1" applyAlignment="1">
      <alignment horizontal="center" vertical="center" wrapText="1"/>
    </xf>
    <xf numFmtId="0" fontId="22" fillId="10" borderId="94" xfId="0" applyFont="1" applyFill="1" applyBorder="1" applyAlignment="1">
      <alignment vertical="center" wrapText="1"/>
    </xf>
    <xf numFmtId="0" fontId="22" fillId="10" borderId="96" xfId="0" applyFont="1" applyFill="1" applyBorder="1" applyAlignment="1">
      <alignment vertical="center" wrapText="1"/>
    </xf>
    <xf numFmtId="9" fontId="22" fillId="10" borderId="67" xfId="0" applyNumberFormat="1" applyFont="1" applyFill="1" applyBorder="1" applyAlignment="1">
      <alignment horizontal="center" vertical="center" wrapText="1"/>
    </xf>
    <xf numFmtId="0" fontId="22" fillId="20" borderId="0" xfId="0" applyFont="1" applyFill="1" applyAlignment="1">
      <alignment vertical="center" wrapText="1"/>
    </xf>
    <xf numFmtId="0" fontId="23" fillId="21" borderId="50" xfId="0" applyFont="1" applyFill="1" applyBorder="1" applyAlignment="1">
      <alignment horizontal="center" vertical="center" wrapText="1"/>
    </xf>
    <xf numFmtId="0" fontId="23" fillId="1" borderId="50" xfId="0" applyFont="1" applyFill="1" applyBorder="1" applyAlignment="1">
      <alignment horizontal="center" vertical="center" wrapText="1"/>
    </xf>
    <xf numFmtId="9" fontId="22" fillId="21" borderId="75" xfId="0" applyNumberFormat="1" applyFont="1" applyFill="1" applyBorder="1" applyAlignment="1">
      <alignment horizontal="center" vertical="center" wrapText="1"/>
    </xf>
    <xf numFmtId="9" fontId="22" fillId="1" borderId="75" xfId="0" applyNumberFormat="1" applyFont="1" applyFill="1" applyBorder="1" applyAlignment="1">
      <alignment horizontal="center" vertical="center" wrapText="1"/>
    </xf>
    <xf numFmtId="0" fontId="2" fillId="0" borderId="15" xfId="0" applyFont="1" applyBorder="1" applyAlignment="1">
      <alignment vertical="center" wrapText="1"/>
    </xf>
    <xf numFmtId="0" fontId="2" fillId="0" borderId="97" xfId="0" applyFont="1" applyBorder="1" applyAlignment="1">
      <alignment vertical="center" wrapText="1"/>
    </xf>
    <xf numFmtId="0" fontId="18" fillId="0" borderId="0" xfId="0" applyFont="1" applyAlignment="1">
      <alignment horizontal="center" vertical="center" wrapText="1"/>
    </xf>
    <xf numFmtId="0" fontId="19" fillId="0" borderId="11" xfId="0" applyFont="1" applyBorder="1" applyAlignment="1">
      <alignment horizontal="center" vertical="center" wrapText="1"/>
    </xf>
    <xf numFmtId="0" fontId="19" fillId="0" borderId="12" xfId="0" applyFont="1" applyBorder="1" applyAlignment="1">
      <alignment horizontal="center" vertical="center" wrapText="1"/>
    </xf>
    <xf numFmtId="0" fontId="19" fillId="0" borderId="13" xfId="0" applyFont="1" applyBorder="1" applyAlignment="1">
      <alignment horizontal="center" vertical="center" wrapText="1"/>
    </xf>
    <xf numFmtId="0" fontId="19" fillId="0" borderId="14" xfId="0" applyFont="1" applyBorder="1" applyAlignment="1">
      <alignment horizontal="center" vertical="center" wrapText="1"/>
    </xf>
    <xf numFmtId="0" fontId="9" fillId="2" borderId="7" xfId="0" applyFont="1" applyFill="1" applyBorder="1" applyAlignment="1">
      <alignment horizontal="center" vertical="center" wrapText="1"/>
    </xf>
    <xf numFmtId="0" fontId="9" fillId="2" borderId="8" xfId="0" applyFont="1" applyFill="1" applyBorder="1" applyAlignment="1">
      <alignment horizontal="center" vertical="center" wrapText="1"/>
    </xf>
    <xf numFmtId="0" fontId="9" fillId="2" borderId="9" xfId="0" applyFont="1" applyFill="1" applyBorder="1" applyAlignment="1">
      <alignment horizontal="center" vertical="center" wrapText="1"/>
    </xf>
    <xf numFmtId="0" fontId="15" fillId="0" borderId="10" xfId="0" applyFont="1" applyBorder="1" applyAlignment="1">
      <alignment horizontal="right" vertical="center" wrapText="1"/>
    </xf>
    <xf numFmtId="0" fontId="15" fillId="0" borderId="0" xfId="0" applyFont="1" applyBorder="1" applyAlignment="1">
      <alignment horizontal="right" vertical="center" wrapText="1"/>
    </xf>
    <xf numFmtId="0" fontId="11" fillId="0" borderId="0" xfId="0" applyFont="1" applyBorder="1" applyAlignment="1">
      <alignment horizontal="center" vertical="center" wrapText="1"/>
    </xf>
    <xf numFmtId="0" fontId="21" fillId="0" borderId="25" xfId="0" applyFont="1" applyBorder="1" applyAlignment="1">
      <alignment horizontal="center" vertical="center"/>
    </xf>
    <xf numFmtId="0" fontId="21" fillId="0" borderId="26" xfId="0" applyFont="1" applyBorder="1" applyAlignment="1">
      <alignment horizontal="center" vertical="center"/>
    </xf>
    <xf numFmtId="0" fontId="21" fillId="0" borderId="27" xfId="0" applyFont="1" applyBorder="1" applyAlignment="1">
      <alignment horizontal="center" vertical="center"/>
    </xf>
    <xf numFmtId="0" fontId="21" fillId="0" borderId="28" xfId="0" applyFont="1" applyBorder="1" applyAlignment="1">
      <alignment horizontal="center" vertical="center"/>
    </xf>
    <xf numFmtId="0" fontId="21" fillId="0" borderId="0" xfId="0" applyFont="1" applyBorder="1" applyAlignment="1">
      <alignment horizontal="center" vertical="center"/>
    </xf>
    <xf numFmtId="0" fontId="21" fillId="0" borderId="29" xfId="0" applyFont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10" borderId="41" xfId="0" applyFont="1" applyFill="1" applyBorder="1" applyAlignment="1">
      <alignment horizontal="center" vertical="center" textRotation="90" wrapText="1"/>
    </xf>
    <xf numFmtId="0" fontId="0" fillId="11" borderId="76" xfId="0" applyFont="1" applyFill="1" applyBorder="1" applyAlignment="1">
      <alignment horizontal="center" vertical="center" textRotation="90" wrapText="1"/>
    </xf>
    <xf numFmtId="0" fontId="0" fillId="11" borderId="41" xfId="0" applyFont="1" applyFill="1" applyBorder="1" applyAlignment="1">
      <alignment horizontal="center" vertical="center" textRotation="90" wrapText="1"/>
    </xf>
    <xf numFmtId="0" fontId="0" fillId="11" borderId="77" xfId="0" applyFont="1" applyFill="1" applyBorder="1" applyAlignment="1">
      <alignment horizontal="center" vertical="center" textRotation="90" wrapText="1"/>
    </xf>
    <xf numFmtId="0" fontId="0" fillId="10" borderId="42" xfId="0" applyFont="1" applyFill="1" applyBorder="1" applyAlignment="1">
      <alignment horizontal="center" vertical="center" textRotation="90" wrapText="1"/>
    </xf>
    <xf numFmtId="0" fontId="22" fillId="0" borderId="55" xfId="0" applyFont="1" applyBorder="1" applyAlignment="1">
      <alignment horizontal="center" vertical="center" wrapText="1"/>
    </xf>
    <xf numFmtId="0" fontId="22" fillId="0" borderId="51" xfId="0" applyFont="1" applyBorder="1" applyAlignment="1">
      <alignment horizontal="center" vertical="center" wrapText="1"/>
    </xf>
    <xf numFmtId="0" fontId="0" fillId="0" borderId="93" xfId="0" applyFont="1" applyFill="1" applyBorder="1" applyAlignment="1">
      <alignment horizontal="center" vertical="center" textRotation="90" wrapText="1"/>
    </xf>
    <xf numFmtId="0" fontId="0" fillId="0" borderId="87" xfId="0" applyFont="1" applyFill="1" applyBorder="1" applyAlignment="1">
      <alignment horizontal="center" vertical="center" textRotation="90" wrapText="1"/>
    </xf>
    <xf numFmtId="0" fontId="0" fillId="0" borderId="95" xfId="0" applyFont="1" applyFill="1" applyBorder="1" applyAlignment="1">
      <alignment horizontal="center" vertical="center" textRotation="90" wrapText="1"/>
    </xf>
    <xf numFmtId="0" fontId="0" fillId="0" borderId="83" xfId="0" applyFont="1" applyFill="1" applyBorder="1" applyAlignment="1">
      <alignment horizontal="center" vertical="center" textRotation="90" wrapText="1"/>
    </xf>
    <xf numFmtId="0" fontId="0" fillId="0" borderId="89" xfId="0" applyFont="1" applyFill="1" applyBorder="1" applyAlignment="1">
      <alignment horizontal="center" vertical="center" textRotation="90" wrapText="1"/>
    </xf>
    <xf numFmtId="0" fontId="0" fillId="0" borderId="91" xfId="0" applyFont="1" applyFill="1" applyBorder="1" applyAlignment="1">
      <alignment horizontal="center" vertical="center" textRotation="90" wrapText="1"/>
    </xf>
    <xf numFmtId="0" fontId="24" fillId="14" borderId="39" xfId="0" applyFont="1" applyFill="1" applyBorder="1" applyAlignment="1">
      <alignment horizontal="center" vertical="center" wrapText="1"/>
    </xf>
    <xf numFmtId="0" fontId="24" fillId="14" borderId="40" xfId="0" applyFont="1" applyFill="1" applyBorder="1" applyAlignment="1">
      <alignment horizontal="center" vertical="center" wrapText="1"/>
    </xf>
    <xf numFmtId="0" fontId="25" fillId="15" borderId="39" xfId="0" applyFont="1" applyFill="1" applyBorder="1" applyAlignment="1">
      <alignment horizontal="center" vertical="center" wrapText="1"/>
    </xf>
    <xf numFmtId="0" fontId="25" fillId="15" borderId="40" xfId="0" applyFont="1" applyFill="1" applyBorder="1" applyAlignment="1">
      <alignment horizontal="center" vertical="center" wrapText="1"/>
    </xf>
    <xf numFmtId="0" fontId="24" fillId="16" borderId="39" xfId="0" applyFont="1" applyFill="1" applyBorder="1" applyAlignment="1">
      <alignment horizontal="center" vertical="center" wrapText="1"/>
    </xf>
    <xf numFmtId="0" fontId="24" fillId="16" borderId="40" xfId="0" applyFont="1" applyFill="1" applyBorder="1" applyAlignment="1">
      <alignment horizontal="center" vertical="center" wrapText="1"/>
    </xf>
    <xf numFmtId="0" fontId="24" fillId="13" borderId="39" xfId="0" applyFont="1" applyFill="1" applyBorder="1" applyAlignment="1">
      <alignment horizontal="center" vertical="center" wrapText="1"/>
    </xf>
    <xf numFmtId="0" fontId="24" fillId="13" borderId="40" xfId="0" applyFont="1" applyFill="1" applyBorder="1" applyAlignment="1">
      <alignment horizontal="center" vertical="center" wrapText="1"/>
    </xf>
    <xf numFmtId="0" fontId="25" fillId="19" borderId="39" xfId="0" applyFont="1" applyFill="1" applyBorder="1" applyAlignment="1">
      <alignment horizontal="center" vertical="center" wrapText="1"/>
    </xf>
    <xf numFmtId="0" fontId="25" fillId="19" borderId="40" xfId="0" applyFont="1" applyFill="1" applyBorder="1" applyAlignment="1">
      <alignment horizontal="center" vertical="center" wrapText="1"/>
    </xf>
    <xf numFmtId="0" fontId="25" fillId="2" borderId="39" xfId="0" applyFont="1" applyFill="1" applyBorder="1" applyAlignment="1">
      <alignment horizontal="center" vertical="center" wrapText="1"/>
    </xf>
    <xf numFmtId="0" fontId="25" fillId="2" borderId="40" xfId="0" applyFont="1" applyFill="1" applyBorder="1" applyAlignment="1">
      <alignment horizontal="center" vertical="center" wrapText="1"/>
    </xf>
    <xf numFmtId="0" fontId="25" fillId="18" borderId="39" xfId="0" applyFont="1" applyFill="1" applyBorder="1" applyAlignment="1">
      <alignment horizontal="center" vertical="center" wrapText="1"/>
    </xf>
    <xf numFmtId="0" fontId="25" fillId="18" borderId="40" xfId="0" applyFont="1" applyFill="1" applyBorder="1" applyAlignment="1">
      <alignment horizontal="center" vertical="center" wrapText="1"/>
    </xf>
    <xf numFmtId="0" fontId="24" fillId="9" borderId="39" xfId="0" applyFont="1" applyFill="1" applyBorder="1" applyAlignment="1">
      <alignment horizontal="center" vertical="center" wrapText="1"/>
    </xf>
    <xf numFmtId="0" fontId="24" fillId="9" borderId="40" xfId="0" applyFont="1" applyFill="1" applyBorder="1" applyAlignment="1">
      <alignment horizontal="center" vertical="center" wrapText="1"/>
    </xf>
    <xf numFmtId="0" fontId="23" fillId="0" borderId="42" xfId="0" applyFont="1" applyFill="1" applyBorder="1" applyAlignment="1">
      <alignment horizontal="center" vertical="center" wrapText="1"/>
    </xf>
    <xf numFmtId="0" fontId="23" fillId="0" borderId="43" xfId="0" applyFont="1" applyFill="1" applyBorder="1" applyAlignment="1">
      <alignment horizontal="center" vertical="center" wrapText="1"/>
    </xf>
    <xf numFmtId="0" fontId="23" fillId="0" borderId="44" xfId="0" applyFont="1" applyFill="1" applyBorder="1" applyAlignment="1">
      <alignment horizontal="center" vertical="center" wrapText="1"/>
    </xf>
    <xf numFmtId="0" fontId="25" fillId="12" borderId="39" xfId="0" applyFont="1" applyFill="1" applyBorder="1" applyAlignment="1">
      <alignment horizontal="center" vertical="center" wrapText="1"/>
    </xf>
    <xf numFmtId="0" fontId="25" fillId="12" borderId="40" xfId="0" applyFont="1" applyFill="1" applyBorder="1" applyAlignment="1">
      <alignment horizontal="center" vertical="center" wrapText="1"/>
    </xf>
    <xf numFmtId="0" fontId="25" fillId="17" borderId="39" xfId="0" applyFont="1" applyFill="1" applyBorder="1" applyAlignment="1">
      <alignment horizontal="center" vertical="center" wrapText="1"/>
    </xf>
    <xf numFmtId="0" fontId="25" fillId="17" borderId="40" xfId="0" applyFont="1" applyFill="1" applyBorder="1" applyAlignment="1">
      <alignment horizontal="center" vertical="center" wrapText="1"/>
    </xf>
    <xf numFmtId="0" fontId="22" fillId="11" borderId="45" xfId="0" applyFont="1" applyFill="1" applyBorder="1" applyAlignment="1">
      <alignment horizontal="center" vertical="center" wrapText="1"/>
    </xf>
    <xf numFmtId="0" fontId="22" fillId="11" borderId="82" xfId="0" applyFont="1" applyFill="1" applyBorder="1" applyAlignment="1">
      <alignment horizontal="center" vertical="center" wrapText="1"/>
    </xf>
    <xf numFmtId="0" fontId="0" fillId="10" borderId="93" xfId="0" applyFont="1" applyFill="1" applyBorder="1" applyAlignment="1">
      <alignment horizontal="center" vertical="center" textRotation="90" wrapText="1"/>
    </xf>
    <xf numFmtId="0" fontId="0" fillId="10" borderId="87" xfId="0" applyFont="1" applyFill="1" applyBorder="1" applyAlignment="1">
      <alignment horizontal="center" vertical="center" textRotation="90" wrapText="1"/>
    </xf>
    <xf numFmtId="0" fontId="0" fillId="10" borderId="95" xfId="0" applyFont="1" applyFill="1" applyBorder="1" applyAlignment="1">
      <alignment horizontal="center" vertical="center" textRotation="90" wrapText="1"/>
    </xf>
    <xf numFmtId="0" fontId="14" fillId="10" borderId="39" xfId="0" applyFont="1" applyFill="1" applyBorder="1" applyAlignment="1">
      <alignment horizontal="center" vertical="center" wrapText="1"/>
    </xf>
    <xf numFmtId="0" fontId="14" fillId="10" borderId="40" xfId="0" applyFont="1" applyFill="1" applyBorder="1" applyAlignment="1">
      <alignment horizontal="center" vertical="center" wrapText="1"/>
    </xf>
    <xf numFmtId="0" fontId="23" fillId="10" borderId="42" xfId="0" applyFont="1" applyFill="1" applyBorder="1" applyAlignment="1">
      <alignment horizontal="center" vertical="center" wrapText="1"/>
    </xf>
    <xf numFmtId="0" fontId="23" fillId="10" borderId="43" xfId="0" applyFont="1" applyFill="1" applyBorder="1" applyAlignment="1">
      <alignment horizontal="center" vertical="center" wrapText="1"/>
    </xf>
    <xf numFmtId="0" fontId="23" fillId="10" borderId="44" xfId="0" applyFont="1" applyFill="1" applyBorder="1" applyAlignment="1">
      <alignment horizontal="center" vertical="center" wrapText="1"/>
    </xf>
    <xf numFmtId="0" fontId="22" fillId="10" borderId="45" xfId="0" applyFont="1" applyFill="1" applyBorder="1" applyAlignment="1">
      <alignment horizontal="center" vertical="center" wrapText="1"/>
    </xf>
    <xf numFmtId="0" fontId="22" fillId="10" borderId="82" xfId="0" applyFont="1" applyFill="1" applyBorder="1" applyAlignment="1">
      <alignment horizontal="center" vertical="center" wrapText="1"/>
    </xf>
    <xf numFmtId="0" fontId="0" fillId="10" borderId="83" xfId="0" applyFont="1" applyFill="1" applyBorder="1" applyAlignment="1">
      <alignment horizontal="center" vertical="center" textRotation="90" wrapText="1"/>
    </xf>
    <xf numFmtId="0" fontId="0" fillId="10" borderId="89" xfId="0" applyFont="1" applyFill="1" applyBorder="1" applyAlignment="1">
      <alignment horizontal="center" vertical="center" textRotation="90" wrapText="1"/>
    </xf>
    <xf numFmtId="0" fontId="0" fillId="10" borderId="91" xfId="0" applyFont="1" applyFill="1" applyBorder="1" applyAlignment="1">
      <alignment horizontal="center" vertical="center" textRotation="90" wrapText="1"/>
    </xf>
  </cellXfs>
  <cellStyles count="1">
    <cellStyle name="Normal" xfId="0" builtinId="0"/>
  </cellStyles>
  <dxfs count="67">
    <dxf>
      <font>
        <b/>
        <i val="0"/>
        <strike val="0"/>
        <color rgb="FFFF0000"/>
      </font>
      <fill>
        <patternFill patternType="none">
          <bgColor auto="1"/>
        </patternFill>
      </fill>
    </dxf>
    <dxf>
      <font>
        <b/>
        <i val="0"/>
        <strike val="0"/>
        <color rgb="FFFF0000"/>
      </font>
      <fill>
        <patternFill patternType="none">
          <bgColor auto="1"/>
        </patternFill>
      </fill>
    </dxf>
    <dxf>
      <font>
        <b/>
        <i val="0"/>
        <strike val="0"/>
        <color rgb="FFFF0000"/>
      </font>
      <fill>
        <patternFill patternType="none">
          <bgColor auto="1"/>
        </patternFill>
      </fill>
    </dxf>
    <dxf>
      <font>
        <b/>
        <i val="0"/>
        <strike val="0"/>
        <color rgb="FFFF0000"/>
      </font>
      <fill>
        <patternFill patternType="none">
          <bgColor auto="1"/>
        </patternFill>
      </fill>
    </dxf>
    <dxf>
      <font>
        <b/>
        <i val="0"/>
        <strike val="0"/>
        <color rgb="FFFF0000"/>
      </font>
      <fill>
        <patternFill patternType="none">
          <bgColor auto="1"/>
        </patternFill>
      </fill>
    </dxf>
    <dxf>
      <font>
        <b/>
        <i val="0"/>
        <strike val="0"/>
        <color rgb="FFFF0000"/>
      </font>
      <fill>
        <patternFill patternType="none">
          <bgColor auto="1"/>
        </patternFill>
      </fill>
    </dxf>
    <dxf>
      <font>
        <b/>
        <i val="0"/>
        <strike val="0"/>
        <color rgb="FFFF0000"/>
      </font>
      <fill>
        <patternFill patternType="none">
          <bgColor auto="1"/>
        </patternFill>
      </fill>
    </dxf>
    <dxf>
      <font>
        <b/>
        <i val="0"/>
        <strike val="0"/>
        <color rgb="FFFF0000"/>
      </font>
      <fill>
        <patternFill patternType="none">
          <bgColor auto="1"/>
        </patternFill>
      </fill>
    </dxf>
    <dxf>
      <font>
        <b/>
        <i val="0"/>
        <strike val="0"/>
        <color rgb="FFFF0000"/>
      </font>
      <fill>
        <patternFill patternType="none">
          <bgColor auto="1"/>
        </patternFill>
      </fill>
    </dxf>
    <dxf>
      <font>
        <b/>
        <i val="0"/>
        <strike val="0"/>
        <color rgb="FFFF0000"/>
      </font>
      <fill>
        <patternFill patternType="none">
          <bgColor auto="1"/>
        </patternFill>
      </fill>
    </dxf>
    <dxf>
      <font>
        <b/>
        <i val="0"/>
        <strike val="0"/>
        <color rgb="FFFF0000"/>
      </font>
      <fill>
        <patternFill patternType="none">
          <bgColor auto="1"/>
        </patternFill>
      </fill>
    </dxf>
    <dxf>
      <font>
        <b/>
        <i val="0"/>
        <strike val="0"/>
        <color rgb="FFFF0000"/>
      </font>
      <fill>
        <patternFill patternType="none">
          <bgColor auto="1"/>
        </patternFill>
      </fill>
    </dxf>
    <dxf>
      <font>
        <b/>
        <i val="0"/>
        <strike val="0"/>
        <color rgb="FFFF0000"/>
      </font>
      <fill>
        <patternFill patternType="none">
          <bgColor auto="1"/>
        </patternFill>
      </fill>
    </dxf>
    <dxf>
      <font>
        <b/>
        <i val="0"/>
        <strike val="0"/>
        <color rgb="FFFF0000"/>
      </font>
      <fill>
        <patternFill patternType="none">
          <bgColor auto="1"/>
        </patternFill>
      </fill>
    </dxf>
    <dxf>
      <font>
        <b/>
        <i val="0"/>
        <strike val="0"/>
        <color rgb="FFFF0000"/>
      </font>
      <fill>
        <patternFill patternType="none">
          <bgColor auto="1"/>
        </patternFill>
      </fill>
    </dxf>
    <dxf>
      <font>
        <b/>
        <i val="0"/>
        <strike val="0"/>
        <color rgb="FFFF0000"/>
      </font>
      <fill>
        <patternFill patternType="none">
          <bgColor auto="1"/>
        </patternFill>
      </fill>
    </dxf>
    <dxf>
      <font>
        <b/>
        <i val="0"/>
        <strike val="0"/>
        <color rgb="FFFF0000"/>
      </font>
      <fill>
        <patternFill patternType="none">
          <bgColor auto="1"/>
        </patternFill>
      </fill>
    </dxf>
    <dxf>
      <font>
        <b/>
        <i val="0"/>
        <strike val="0"/>
        <color rgb="FFFF0000"/>
      </font>
      <fill>
        <patternFill patternType="none">
          <bgColor auto="1"/>
        </patternFill>
      </fill>
    </dxf>
    <dxf>
      <font>
        <b/>
        <i val="0"/>
        <strike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</dxf>
    <dxf>
      <font>
        <b/>
        <i val="0"/>
        <color rgb="FFFFC000"/>
      </font>
    </dxf>
    <dxf>
      <font>
        <b/>
        <i val="0"/>
        <color rgb="FFFFC000"/>
      </font>
    </dxf>
    <dxf>
      <font>
        <b/>
        <i val="0"/>
        <color rgb="FFFF0000"/>
      </font>
    </dxf>
    <dxf>
      <font>
        <b/>
        <i val="0"/>
        <strike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</dxf>
    <dxf>
      <font>
        <b/>
        <i val="0"/>
        <color rgb="FFFFC000"/>
      </font>
    </dxf>
    <dxf>
      <font>
        <b/>
        <i val="0"/>
        <color rgb="FFFFC000"/>
      </font>
    </dxf>
    <dxf>
      <font>
        <b/>
        <i val="0"/>
        <color rgb="FFFF0000"/>
      </font>
    </dxf>
    <dxf>
      <font>
        <b/>
        <i val="0"/>
        <strike val="0"/>
        <color rgb="FFFF0000"/>
      </font>
      <fill>
        <patternFill patternType="none">
          <bgColor auto="1"/>
        </patternFill>
      </fill>
    </dxf>
    <dxf>
      <font>
        <b/>
        <i val="0"/>
        <strike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</dxf>
    <dxf>
      <font>
        <b/>
        <i val="0"/>
        <color rgb="FFFFC000"/>
      </font>
    </dxf>
    <dxf>
      <font>
        <b/>
        <i val="0"/>
        <strike val="0"/>
        <color rgb="FFFF0000"/>
      </font>
      <fill>
        <patternFill patternType="none">
          <bgColor auto="1"/>
        </patternFill>
      </fill>
    </dxf>
    <dxf>
      <font>
        <b/>
        <i val="0"/>
        <strike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</dxf>
    <dxf>
      <font>
        <b/>
        <i val="0"/>
        <color rgb="FFFFC000"/>
      </font>
    </dxf>
    <dxf>
      <font>
        <b/>
        <i val="0"/>
        <strike val="0"/>
        <color rgb="FFFF0000"/>
      </font>
      <fill>
        <patternFill patternType="none">
          <bgColor auto="1"/>
        </patternFill>
      </fill>
    </dxf>
    <dxf>
      <font>
        <b/>
        <i val="0"/>
        <strike val="0"/>
        <color rgb="FFFF0000"/>
      </font>
      <fill>
        <patternFill patternType="none">
          <bgColor auto="1"/>
        </patternFill>
      </fill>
    </dxf>
    <dxf>
      <font>
        <b/>
        <i val="0"/>
        <strike val="0"/>
        <color rgb="FFFF0000"/>
      </font>
      <fill>
        <patternFill patternType="none">
          <bgColor auto="1"/>
        </patternFill>
      </fill>
    </dxf>
    <dxf>
      <font>
        <b/>
        <i val="0"/>
        <strike val="0"/>
        <color rgb="FFFF0000"/>
      </font>
      <fill>
        <patternFill patternType="none">
          <bgColor auto="1"/>
        </patternFill>
      </fill>
    </dxf>
    <dxf>
      <font>
        <b/>
        <i val="0"/>
        <strike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</dxf>
    <dxf>
      <font>
        <b/>
        <i val="0"/>
        <color rgb="FFFFC000"/>
      </font>
    </dxf>
    <dxf>
      <font>
        <b/>
        <i val="0"/>
        <strike val="0"/>
        <color rgb="FFFF0000"/>
      </font>
      <fill>
        <patternFill patternType="none">
          <bgColor auto="1"/>
        </patternFill>
      </fill>
    </dxf>
    <dxf>
      <font>
        <b/>
        <i val="0"/>
        <strike val="0"/>
        <color rgb="FFFF0000"/>
      </font>
      <fill>
        <patternFill patternType="none">
          <bgColor auto="1"/>
        </patternFill>
      </fill>
    </dxf>
    <dxf>
      <font>
        <b/>
        <i val="0"/>
        <strike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</dxf>
    <dxf>
      <font>
        <b/>
        <i val="0"/>
        <color rgb="FFFFC000"/>
      </font>
    </dxf>
    <dxf>
      <font>
        <b/>
        <i val="0"/>
        <strike val="0"/>
        <color rgb="FFFF0000"/>
      </font>
      <fill>
        <patternFill patternType="none">
          <bgColor auto="1"/>
        </patternFill>
      </fill>
    </dxf>
    <dxf>
      <font>
        <b/>
        <i val="0"/>
        <strike val="0"/>
        <color rgb="FFFF0000"/>
      </font>
      <fill>
        <patternFill patternType="none">
          <bgColor auto="1"/>
        </patternFill>
      </fill>
    </dxf>
    <dxf>
      <font>
        <b/>
        <i val="0"/>
        <strike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</dxf>
    <dxf>
      <font>
        <b/>
        <i val="0"/>
        <color rgb="FFFFC000"/>
      </font>
    </dxf>
    <dxf>
      <font>
        <b/>
        <i val="0"/>
        <strike val="0"/>
        <color rgb="FFFF0000"/>
      </font>
      <fill>
        <patternFill patternType="none">
          <bgColor auto="1"/>
        </patternFill>
      </fill>
    </dxf>
    <dxf>
      <font>
        <b/>
        <i val="0"/>
        <strike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</dxf>
    <dxf>
      <font>
        <b/>
        <i val="0"/>
        <color rgb="FFFFC000"/>
      </font>
    </dxf>
    <dxf>
      <font>
        <b/>
        <i val="0"/>
        <strike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</dxf>
    <dxf>
      <font>
        <b/>
        <i val="0"/>
        <color rgb="FFFFC000"/>
      </font>
    </dxf>
    <dxf>
      <font>
        <b/>
        <i val="0"/>
        <color rgb="FFFFC000"/>
      </font>
    </dxf>
    <dxf>
      <font>
        <b/>
        <i val="0"/>
        <color rgb="FFFF0000"/>
      </font>
    </dxf>
    <dxf>
      <font>
        <b/>
        <i val="0"/>
        <strike val="0"/>
        <color rgb="FFFF0000"/>
      </font>
      <fill>
        <patternFill patternType="none">
          <bgColor auto="1"/>
        </patternFill>
      </fill>
    </dxf>
    <dxf>
      <font>
        <b/>
        <i val="0"/>
        <strike val="0"/>
        <color rgb="FFFF0000"/>
      </font>
      <fill>
        <patternFill patternType="none">
          <bgColor auto="1"/>
        </patternFill>
      </fill>
    </dxf>
    <dxf>
      <font>
        <b/>
        <i val="0"/>
        <strike val="0"/>
        <color rgb="FFFF0000"/>
      </font>
      <fill>
        <patternFill patternType="none">
          <bgColor auto="1"/>
        </patternFill>
      </fill>
    </dxf>
    <dxf>
      <font>
        <color rgb="FF000099"/>
      </font>
      <fill>
        <patternFill>
          <bgColor rgb="FFCCFFCC"/>
        </patternFill>
      </fill>
    </dxf>
    <dxf>
      <fill>
        <patternFill>
          <bgColor rgb="FFFF6699"/>
        </patternFill>
      </fill>
    </dxf>
  </dxfs>
  <tableStyles count="0" defaultTableStyle="TableStyleMedium2" defaultPivotStyle="PivotStyleLight16"/>
  <colors>
    <mruColors>
      <color rgb="FFDA0000"/>
      <color rgb="FF00C9C4"/>
      <color rgb="FFFC1C91"/>
      <color rgb="FFFF3399"/>
      <color rgb="FF900202"/>
      <color rgb="FFCFFDA1"/>
      <color rgb="FF00823B"/>
      <color rgb="FF652B91"/>
      <color rgb="FF9148C8"/>
      <color rgb="FFFFDFD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microsoft.com/office/2006/relationships/vbaProject" Target="vbaProject.bin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theme" Target="theme/theme1.xml"/><Relationship Id="rId9" Type="http://schemas.openxmlformats.org/officeDocument/2006/relationships/customXml" Target="../customXml/item2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png"/><Relationship Id="rId13" Type="http://schemas.openxmlformats.org/officeDocument/2006/relationships/image" Target="../media/image13.png"/><Relationship Id="rId3" Type="http://schemas.openxmlformats.org/officeDocument/2006/relationships/image" Target="../media/image3.emf"/><Relationship Id="rId7" Type="http://schemas.openxmlformats.org/officeDocument/2006/relationships/image" Target="../media/image7.png"/><Relationship Id="rId12" Type="http://schemas.openxmlformats.org/officeDocument/2006/relationships/image" Target="../media/image12.png"/><Relationship Id="rId2" Type="http://schemas.openxmlformats.org/officeDocument/2006/relationships/image" Target="../media/image2.emf"/><Relationship Id="rId16" Type="http://schemas.openxmlformats.org/officeDocument/2006/relationships/image" Target="../media/image16.png"/><Relationship Id="rId1" Type="http://schemas.openxmlformats.org/officeDocument/2006/relationships/image" Target="../media/image1.emf"/><Relationship Id="rId6" Type="http://schemas.openxmlformats.org/officeDocument/2006/relationships/image" Target="../media/image6.emf"/><Relationship Id="rId11" Type="http://schemas.openxmlformats.org/officeDocument/2006/relationships/image" Target="../media/image11.png"/><Relationship Id="rId5" Type="http://schemas.openxmlformats.org/officeDocument/2006/relationships/image" Target="../media/image5.emf"/><Relationship Id="rId15" Type="http://schemas.openxmlformats.org/officeDocument/2006/relationships/image" Target="../media/image15.emf"/><Relationship Id="rId10" Type="http://schemas.openxmlformats.org/officeDocument/2006/relationships/image" Target="../media/image10.png"/><Relationship Id="rId4" Type="http://schemas.openxmlformats.org/officeDocument/2006/relationships/image" Target="../media/image4.emf"/><Relationship Id="rId9" Type="http://schemas.openxmlformats.org/officeDocument/2006/relationships/image" Target="../media/image9.png"/><Relationship Id="rId14" Type="http://schemas.openxmlformats.org/officeDocument/2006/relationships/image" Target="../media/image1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1555751</xdr:colOff>
      <xdr:row>249</xdr:row>
      <xdr:rowOff>325437</xdr:rowOff>
    </xdr:from>
    <xdr:to>
      <xdr:col>8</xdr:col>
      <xdr:colOff>1857375</xdr:colOff>
      <xdr:row>249</xdr:row>
      <xdr:rowOff>616093</xdr:rowOff>
    </xdr:to>
    <xdr:pic>
      <xdr:nvPicPr>
        <xdr:cNvPr id="2" name="Image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6" y="71437500"/>
          <a:ext cx="301624" cy="29065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1587501</xdr:colOff>
      <xdr:row>249</xdr:row>
      <xdr:rowOff>722311</xdr:rowOff>
    </xdr:from>
    <xdr:to>
      <xdr:col>8</xdr:col>
      <xdr:colOff>1865312</xdr:colOff>
      <xdr:row>249</xdr:row>
      <xdr:rowOff>990020</xdr:rowOff>
    </xdr:to>
    <xdr:pic>
      <xdr:nvPicPr>
        <xdr:cNvPr id="3" name="Image 2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2376" y="71834374"/>
          <a:ext cx="277811" cy="26770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1577916</xdr:colOff>
      <xdr:row>249</xdr:row>
      <xdr:rowOff>1055688</xdr:rowOff>
    </xdr:from>
    <xdr:to>
      <xdr:col>8</xdr:col>
      <xdr:colOff>1841500</xdr:colOff>
      <xdr:row>249</xdr:row>
      <xdr:rowOff>1309687</xdr:rowOff>
    </xdr:to>
    <xdr:pic>
      <xdr:nvPicPr>
        <xdr:cNvPr id="4" name="Image 3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2791" y="72167751"/>
          <a:ext cx="263584" cy="25399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47626</xdr:colOff>
      <xdr:row>250</xdr:row>
      <xdr:rowOff>238051</xdr:rowOff>
    </xdr:from>
    <xdr:to>
      <xdr:col>8</xdr:col>
      <xdr:colOff>269876</xdr:colOff>
      <xdr:row>250</xdr:row>
      <xdr:rowOff>501650</xdr:rowOff>
    </xdr:to>
    <xdr:pic>
      <xdr:nvPicPr>
        <xdr:cNvPr id="5" name="Image 4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2501" y="73064614"/>
          <a:ext cx="222250" cy="26359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531814</xdr:colOff>
      <xdr:row>250</xdr:row>
      <xdr:rowOff>238123</xdr:rowOff>
    </xdr:from>
    <xdr:to>
      <xdr:col>8</xdr:col>
      <xdr:colOff>740618</xdr:colOff>
      <xdr:row>250</xdr:row>
      <xdr:rowOff>485774</xdr:rowOff>
    </xdr:to>
    <xdr:pic>
      <xdr:nvPicPr>
        <xdr:cNvPr id="6" name="Image 5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6689" y="73064686"/>
          <a:ext cx="208804" cy="24765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976314</xdr:colOff>
      <xdr:row>250</xdr:row>
      <xdr:rowOff>222176</xdr:rowOff>
    </xdr:from>
    <xdr:to>
      <xdr:col>8</xdr:col>
      <xdr:colOff>1198564</xdr:colOff>
      <xdr:row>250</xdr:row>
      <xdr:rowOff>485775</xdr:rowOff>
    </xdr:to>
    <xdr:pic>
      <xdr:nvPicPr>
        <xdr:cNvPr id="7" name="Image 6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31189" y="73048739"/>
          <a:ext cx="222250" cy="26359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85725</xdr:colOff>
      <xdr:row>253</xdr:row>
      <xdr:rowOff>56639</xdr:rowOff>
    </xdr:from>
    <xdr:to>
      <xdr:col>8</xdr:col>
      <xdr:colOff>2628900</xdr:colOff>
      <xdr:row>253</xdr:row>
      <xdr:rowOff>371430</xdr:rowOff>
    </xdr:to>
    <xdr:pic>
      <xdr:nvPicPr>
        <xdr:cNvPr id="8" name="Image 7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/>
        <a:stretch>
          <a:fillRect/>
        </a:stretch>
      </xdr:blipFill>
      <xdr:spPr>
        <a:xfrm>
          <a:off x="7334250" y="75551789"/>
          <a:ext cx="2543175" cy="314791"/>
        </a:xfrm>
        <a:prstGeom prst="rect">
          <a:avLst/>
        </a:prstGeom>
      </xdr:spPr>
    </xdr:pic>
    <xdr:clientData/>
  </xdr:twoCellAnchor>
  <xdr:twoCellAnchor>
    <xdr:from>
      <xdr:col>8</xdr:col>
      <xdr:colOff>104775</xdr:colOff>
      <xdr:row>254</xdr:row>
      <xdr:rowOff>37489</xdr:rowOff>
    </xdr:from>
    <xdr:to>
      <xdr:col>8</xdr:col>
      <xdr:colOff>1247775</xdr:colOff>
      <xdr:row>254</xdr:row>
      <xdr:rowOff>390474</xdr:rowOff>
    </xdr:to>
    <xdr:pic>
      <xdr:nvPicPr>
        <xdr:cNvPr id="9" name="Image 8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/>
        <a:stretch>
          <a:fillRect/>
        </a:stretch>
      </xdr:blipFill>
      <xdr:spPr>
        <a:xfrm>
          <a:off x="7353300" y="79533139"/>
          <a:ext cx="1143000" cy="352985"/>
        </a:xfrm>
        <a:prstGeom prst="rect">
          <a:avLst/>
        </a:prstGeom>
      </xdr:spPr>
    </xdr:pic>
    <xdr:clientData/>
  </xdr:twoCellAnchor>
  <xdr:twoCellAnchor>
    <xdr:from>
      <xdr:col>8</xdr:col>
      <xdr:colOff>133350</xdr:colOff>
      <xdr:row>255</xdr:row>
      <xdr:rowOff>36116</xdr:rowOff>
    </xdr:from>
    <xdr:to>
      <xdr:col>8</xdr:col>
      <xdr:colOff>1371429</xdr:colOff>
      <xdr:row>255</xdr:row>
      <xdr:rowOff>371429</xdr:rowOff>
    </xdr:to>
    <xdr:pic>
      <xdr:nvPicPr>
        <xdr:cNvPr id="10" name="Image 9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9"/>
        <a:stretch>
          <a:fillRect/>
        </a:stretch>
      </xdr:blipFill>
      <xdr:spPr>
        <a:xfrm>
          <a:off x="7381875" y="82198766"/>
          <a:ext cx="1238079" cy="335313"/>
        </a:xfrm>
        <a:prstGeom prst="rect">
          <a:avLst/>
        </a:prstGeom>
      </xdr:spPr>
    </xdr:pic>
    <xdr:clientData/>
  </xdr:twoCellAnchor>
  <xdr:twoCellAnchor>
    <xdr:from>
      <xdr:col>8</xdr:col>
      <xdr:colOff>142874</xdr:colOff>
      <xdr:row>256</xdr:row>
      <xdr:rowOff>38188</xdr:rowOff>
    </xdr:from>
    <xdr:to>
      <xdr:col>8</xdr:col>
      <xdr:colOff>3819013</xdr:colOff>
      <xdr:row>256</xdr:row>
      <xdr:rowOff>380951</xdr:rowOff>
    </xdr:to>
    <xdr:pic>
      <xdr:nvPicPr>
        <xdr:cNvPr id="11" name="Image 10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0"/>
        <a:stretch>
          <a:fillRect/>
        </a:stretch>
      </xdr:blipFill>
      <xdr:spPr>
        <a:xfrm>
          <a:off x="7391399" y="83534338"/>
          <a:ext cx="3676139" cy="342763"/>
        </a:xfrm>
        <a:prstGeom prst="rect">
          <a:avLst/>
        </a:prstGeom>
      </xdr:spPr>
    </xdr:pic>
    <xdr:clientData/>
  </xdr:twoCellAnchor>
  <xdr:twoCellAnchor>
    <xdr:from>
      <xdr:col>8</xdr:col>
      <xdr:colOff>142874</xdr:colOff>
      <xdr:row>258</xdr:row>
      <xdr:rowOff>33094</xdr:rowOff>
    </xdr:from>
    <xdr:to>
      <xdr:col>8</xdr:col>
      <xdr:colOff>1685713</xdr:colOff>
      <xdr:row>258</xdr:row>
      <xdr:rowOff>390475</xdr:rowOff>
    </xdr:to>
    <xdr:pic>
      <xdr:nvPicPr>
        <xdr:cNvPr id="12" name="Image 11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1"/>
        <a:stretch>
          <a:fillRect/>
        </a:stretch>
      </xdr:blipFill>
      <xdr:spPr>
        <a:xfrm>
          <a:off x="7391399" y="86577244"/>
          <a:ext cx="1542839" cy="357381"/>
        </a:xfrm>
        <a:prstGeom prst="rect">
          <a:avLst/>
        </a:prstGeom>
      </xdr:spPr>
    </xdr:pic>
    <xdr:clientData/>
  </xdr:twoCellAnchor>
  <xdr:twoCellAnchor>
    <xdr:from>
      <xdr:col>8</xdr:col>
      <xdr:colOff>133349</xdr:colOff>
      <xdr:row>259</xdr:row>
      <xdr:rowOff>62600</xdr:rowOff>
    </xdr:from>
    <xdr:to>
      <xdr:col>8</xdr:col>
      <xdr:colOff>1790476</xdr:colOff>
      <xdr:row>259</xdr:row>
      <xdr:rowOff>390481</xdr:rowOff>
    </xdr:to>
    <xdr:pic>
      <xdr:nvPicPr>
        <xdr:cNvPr id="15" name="Image 14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2"/>
        <a:stretch>
          <a:fillRect/>
        </a:stretch>
      </xdr:blipFill>
      <xdr:spPr>
        <a:xfrm>
          <a:off x="7381874" y="85273250"/>
          <a:ext cx="1657127" cy="327881"/>
        </a:xfrm>
        <a:prstGeom prst="rect">
          <a:avLst/>
        </a:prstGeom>
      </xdr:spPr>
    </xdr:pic>
    <xdr:clientData/>
  </xdr:twoCellAnchor>
  <xdr:twoCellAnchor>
    <xdr:from>
      <xdr:col>8</xdr:col>
      <xdr:colOff>161924</xdr:colOff>
      <xdr:row>263</xdr:row>
      <xdr:rowOff>35784</xdr:rowOff>
    </xdr:from>
    <xdr:to>
      <xdr:col>8</xdr:col>
      <xdr:colOff>1723809</xdr:colOff>
      <xdr:row>263</xdr:row>
      <xdr:rowOff>380952</xdr:rowOff>
    </xdr:to>
    <xdr:pic>
      <xdr:nvPicPr>
        <xdr:cNvPr id="16" name="Image 15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/>
        <a:stretch>
          <a:fillRect/>
        </a:stretch>
      </xdr:blipFill>
      <xdr:spPr>
        <a:xfrm>
          <a:off x="7410449" y="90199434"/>
          <a:ext cx="1561885" cy="345168"/>
        </a:xfrm>
        <a:prstGeom prst="rect">
          <a:avLst/>
        </a:prstGeom>
      </xdr:spPr>
    </xdr:pic>
    <xdr:clientData/>
  </xdr:twoCellAnchor>
  <xdr:twoCellAnchor>
    <xdr:from>
      <xdr:col>8</xdr:col>
      <xdr:colOff>172186</xdr:colOff>
      <xdr:row>264</xdr:row>
      <xdr:rowOff>66675</xdr:rowOff>
    </xdr:from>
    <xdr:to>
      <xdr:col>8</xdr:col>
      <xdr:colOff>1723810</xdr:colOff>
      <xdr:row>264</xdr:row>
      <xdr:rowOff>409575</xdr:rowOff>
    </xdr:to>
    <xdr:pic>
      <xdr:nvPicPr>
        <xdr:cNvPr id="17" name="Image 16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/>
        <a:stretch>
          <a:fillRect/>
        </a:stretch>
      </xdr:blipFill>
      <xdr:spPr>
        <a:xfrm>
          <a:off x="7420711" y="91373325"/>
          <a:ext cx="1551624" cy="342900"/>
        </a:xfrm>
        <a:prstGeom prst="rect">
          <a:avLst/>
        </a:prstGeom>
      </xdr:spPr>
    </xdr:pic>
    <xdr:clientData/>
  </xdr:twoCellAnchor>
  <xdr:twoCellAnchor>
    <xdr:from>
      <xdr:col>8</xdr:col>
      <xdr:colOff>104775</xdr:colOff>
      <xdr:row>265</xdr:row>
      <xdr:rowOff>31994</xdr:rowOff>
    </xdr:from>
    <xdr:to>
      <xdr:col>8</xdr:col>
      <xdr:colOff>771525</xdr:colOff>
      <xdr:row>265</xdr:row>
      <xdr:rowOff>352381</xdr:rowOff>
    </xdr:to>
    <xdr:pic>
      <xdr:nvPicPr>
        <xdr:cNvPr id="18" name="Image 17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4"/>
        <a:stretch>
          <a:fillRect/>
        </a:stretch>
      </xdr:blipFill>
      <xdr:spPr>
        <a:xfrm>
          <a:off x="7353300" y="92672144"/>
          <a:ext cx="666750" cy="320387"/>
        </a:xfrm>
        <a:prstGeom prst="rect">
          <a:avLst/>
        </a:prstGeom>
      </xdr:spPr>
    </xdr:pic>
    <xdr:clientData/>
  </xdr:twoCellAnchor>
  <xdr:twoCellAnchor>
    <xdr:from>
      <xdr:col>8</xdr:col>
      <xdr:colOff>171450</xdr:colOff>
      <xdr:row>294</xdr:row>
      <xdr:rowOff>409379</xdr:rowOff>
    </xdr:from>
    <xdr:to>
      <xdr:col>8</xdr:col>
      <xdr:colOff>7166162</xdr:colOff>
      <xdr:row>294</xdr:row>
      <xdr:rowOff>1019174</xdr:rowOff>
    </xdr:to>
    <xdr:pic>
      <xdr:nvPicPr>
        <xdr:cNvPr id="19" name="Image 18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9975" y="95145029"/>
          <a:ext cx="6994712" cy="60979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10</xdr:col>
      <xdr:colOff>161192</xdr:colOff>
      <xdr:row>108</xdr:row>
      <xdr:rowOff>15145</xdr:rowOff>
    </xdr:from>
    <xdr:to>
      <xdr:col>10</xdr:col>
      <xdr:colOff>432288</xdr:colOff>
      <xdr:row>108</xdr:row>
      <xdr:rowOff>274705</xdr:rowOff>
    </xdr:to>
    <xdr:pic>
      <xdr:nvPicPr>
        <xdr:cNvPr id="14" name="Image 13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6"/>
        <a:stretch>
          <a:fillRect/>
        </a:stretch>
      </xdr:blipFill>
      <xdr:spPr>
        <a:xfrm>
          <a:off x="19518923" y="52028972"/>
          <a:ext cx="271096" cy="259560"/>
        </a:xfrm>
        <a:prstGeom prst="rect">
          <a:avLst/>
        </a:prstGeom>
      </xdr:spPr>
    </xdr:pic>
    <xdr:clientData/>
  </xdr:twoCellAnchor>
  <xdr:twoCellAnchor>
    <xdr:from>
      <xdr:col>10</xdr:col>
      <xdr:colOff>161192</xdr:colOff>
      <xdr:row>119</xdr:row>
      <xdr:rowOff>15145</xdr:rowOff>
    </xdr:from>
    <xdr:to>
      <xdr:col>10</xdr:col>
      <xdr:colOff>432288</xdr:colOff>
      <xdr:row>119</xdr:row>
      <xdr:rowOff>274705</xdr:rowOff>
    </xdr:to>
    <xdr:pic>
      <xdr:nvPicPr>
        <xdr:cNvPr id="20" name="Image 19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6"/>
        <a:stretch>
          <a:fillRect/>
        </a:stretch>
      </xdr:blipFill>
      <xdr:spPr>
        <a:xfrm>
          <a:off x="19496942" y="51759708"/>
          <a:ext cx="271096" cy="259560"/>
        </a:xfrm>
        <a:prstGeom prst="rect">
          <a:avLst/>
        </a:prstGeom>
      </xdr:spPr>
    </xdr:pic>
    <xdr:clientData/>
  </xdr:twoCellAnchor>
  <xdr:twoCellAnchor>
    <xdr:from>
      <xdr:col>10</xdr:col>
      <xdr:colOff>161192</xdr:colOff>
      <xdr:row>127</xdr:row>
      <xdr:rowOff>15145</xdr:rowOff>
    </xdr:from>
    <xdr:to>
      <xdr:col>10</xdr:col>
      <xdr:colOff>432288</xdr:colOff>
      <xdr:row>127</xdr:row>
      <xdr:rowOff>274705</xdr:rowOff>
    </xdr:to>
    <xdr:pic>
      <xdr:nvPicPr>
        <xdr:cNvPr id="21" name="Image 20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6"/>
        <a:stretch>
          <a:fillRect/>
        </a:stretch>
      </xdr:blipFill>
      <xdr:spPr>
        <a:xfrm>
          <a:off x="19496942" y="69380958"/>
          <a:ext cx="271096" cy="259560"/>
        </a:xfrm>
        <a:prstGeom prst="rect">
          <a:avLst/>
        </a:prstGeom>
      </xdr:spPr>
    </xdr:pic>
    <xdr:clientData/>
  </xdr:twoCellAnchor>
  <xdr:twoCellAnchor>
    <xdr:from>
      <xdr:col>10</xdr:col>
      <xdr:colOff>161192</xdr:colOff>
      <xdr:row>128</xdr:row>
      <xdr:rowOff>15145</xdr:rowOff>
    </xdr:from>
    <xdr:to>
      <xdr:col>10</xdr:col>
      <xdr:colOff>432288</xdr:colOff>
      <xdr:row>128</xdr:row>
      <xdr:rowOff>274705</xdr:rowOff>
    </xdr:to>
    <xdr:pic>
      <xdr:nvPicPr>
        <xdr:cNvPr id="22" name="Image 21">
          <a:extLst>
            <a:ext uri="{FF2B5EF4-FFF2-40B4-BE49-F238E27FC236}">
              <a16:creationId xmlns="" xmlns:a16="http://schemas.microsoft.com/office/drawing/2014/main" id="{00000000-0008-0000-0000-00001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6"/>
        <a:stretch>
          <a:fillRect/>
        </a:stretch>
      </xdr:blipFill>
      <xdr:spPr>
        <a:xfrm>
          <a:off x="19496942" y="69380958"/>
          <a:ext cx="271096" cy="259560"/>
        </a:xfrm>
        <a:prstGeom prst="rect">
          <a:avLst/>
        </a:prstGeom>
      </xdr:spPr>
    </xdr:pic>
    <xdr:clientData/>
  </xdr:twoCellAnchor>
  <xdr:twoCellAnchor>
    <xdr:from>
      <xdr:col>10</xdr:col>
      <xdr:colOff>161192</xdr:colOff>
      <xdr:row>129</xdr:row>
      <xdr:rowOff>15145</xdr:rowOff>
    </xdr:from>
    <xdr:to>
      <xdr:col>10</xdr:col>
      <xdr:colOff>432288</xdr:colOff>
      <xdr:row>129</xdr:row>
      <xdr:rowOff>274705</xdr:rowOff>
    </xdr:to>
    <xdr:pic>
      <xdr:nvPicPr>
        <xdr:cNvPr id="23" name="Image 22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6"/>
        <a:stretch>
          <a:fillRect/>
        </a:stretch>
      </xdr:blipFill>
      <xdr:spPr>
        <a:xfrm>
          <a:off x="19496942" y="69380958"/>
          <a:ext cx="271096" cy="259560"/>
        </a:xfrm>
        <a:prstGeom prst="rect">
          <a:avLst/>
        </a:prstGeom>
      </xdr:spPr>
    </xdr:pic>
    <xdr:clientData/>
  </xdr:twoCellAnchor>
  <xdr:twoCellAnchor>
    <xdr:from>
      <xdr:col>10</xdr:col>
      <xdr:colOff>161192</xdr:colOff>
      <xdr:row>131</xdr:row>
      <xdr:rowOff>15145</xdr:rowOff>
    </xdr:from>
    <xdr:to>
      <xdr:col>10</xdr:col>
      <xdr:colOff>432288</xdr:colOff>
      <xdr:row>131</xdr:row>
      <xdr:rowOff>274705</xdr:rowOff>
    </xdr:to>
    <xdr:pic>
      <xdr:nvPicPr>
        <xdr:cNvPr id="24" name="Image 23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6"/>
        <a:stretch>
          <a:fillRect/>
        </a:stretch>
      </xdr:blipFill>
      <xdr:spPr>
        <a:xfrm>
          <a:off x="19496942" y="69380958"/>
          <a:ext cx="271096" cy="259560"/>
        </a:xfrm>
        <a:prstGeom prst="rect">
          <a:avLst/>
        </a:prstGeom>
      </xdr:spPr>
    </xdr:pic>
    <xdr:clientData/>
  </xdr:twoCellAnchor>
  <xdr:twoCellAnchor>
    <xdr:from>
      <xdr:col>10</xdr:col>
      <xdr:colOff>161192</xdr:colOff>
      <xdr:row>112</xdr:row>
      <xdr:rowOff>15145</xdr:rowOff>
    </xdr:from>
    <xdr:to>
      <xdr:col>10</xdr:col>
      <xdr:colOff>432288</xdr:colOff>
      <xdr:row>112</xdr:row>
      <xdr:rowOff>274705</xdr:rowOff>
    </xdr:to>
    <xdr:pic>
      <xdr:nvPicPr>
        <xdr:cNvPr id="25" name="Image 24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6"/>
        <a:stretch>
          <a:fillRect/>
        </a:stretch>
      </xdr:blipFill>
      <xdr:spPr>
        <a:xfrm>
          <a:off x="19496942" y="51759708"/>
          <a:ext cx="271096" cy="259560"/>
        </a:xfrm>
        <a:prstGeom prst="rect">
          <a:avLst/>
        </a:prstGeom>
      </xdr:spPr>
    </xdr:pic>
    <xdr:clientData/>
  </xdr:twoCellAnchor>
  <xdr:twoCellAnchor>
    <xdr:from>
      <xdr:col>8</xdr:col>
      <xdr:colOff>31749</xdr:colOff>
      <xdr:row>2</xdr:row>
      <xdr:rowOff>10583</xdr:rowOff>
    </xdr:from>
    <xdr:to>
      <xdr:col>8</xdr:col>
      <xdr:colOff>2264833</xdr:colOff>
      <xdr:row>3</xdr:row>
      <xdr:rowOff>254000</xdr:rowOff>
    </xdr:to>
    <xdr:sp macro="[0]!Filtrer_Exigences" textlink="">
      <xdr:nvSpPr>
        <xdr:cNvPr id="13" name="Plaque 12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SpPr/>
      </xdr:nvSpPr>
      <xdr:spPr>
        <a:xfrm>
          <a:off x="5545666" y="677333"/>
          <a:ext cx="2233084" cy="486834"/>
        </a:xfrm>
        <a:prstGeom prst="bevel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1800" b="1"/>
            <a:t>FILTRER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filterMode="1"/>
  <dimension ref="A1:XFC1017"/>
  <sheetViews>
    <sheetView tabSelected="1" zoomScale="80" zoomScaleNormal="80" workbookViewId="0">
      <pane xSplit="8" ySplit="6" topLeftCell="L7" activePane="bottomRight" state="frozen"/>
      <selection pane="topRight" activeCell="I1" sqref="I1"/>
      <selection pane="bottomLeft" activeCell="A8" sqref="A8"/>
      <selection pane="bottomRight" activeCell="B2" sqref="B2"/>
    </sheetView>
  </sheetViews>
  <sheetFormatPr baseColWidth="10" defaultColWidth="11.42578125" defaultRowHeight="15" x14ac:dyDescent="0.25"/>
  <cols>
    <col min="1" max="1" width="11" style="151" bestFit="1" customWidth="1"/>
    <col min="2" max="2" width="16.28515625" style="94" customWidth="1"/>
    <col min="3" max="3" width="21.28515625" style="94" customWidth="1"/>
    <col min="4" max="4" width="12.28515625" style="53" customWidth="1"/>
    <col min="5" max="5" width="14" style="53" customWidth="1"/>
    <col min="6" max="6" width="26.5703125" style="44" customWidth="1"/>
    <col min="7" max="7" width="9.42578125" style="16" customWidth="1"/>
    <col min="8" max="8" width="10.140625" style="16" customWidth="1"/>
    <col min="9" max="9" width="100.7109375" style="44" customWidth="1"/>
    <col min="10" max="10" width="6.5703125" style="24" hidden="1" customWidth="1"/>
    <col min="11" max="11" width="40.85546875" style="15" customWidth="1"/>
    <col min="12" max="12" width="17.7109375" style="15" customWidth="1"/>
    <col min="13" max="13" width="11.5703125" style="2" customWidth="1"/>
    <col min="14" max="14" width="40.7109375" style="2" customWidth="1"/>
    <col min="15" max="16" width="11.42578125" style="2"/>
    <col min="17" max="17" width="63" style="2" customWidth="1"/>
    <col min="18" max="18" width="11.42578125" style="2"/>
    <col min="19" max="19" width="15.7109375" style="44" customWidth="1"/>
    <col min="20" max="20" width="12.7109375" style="32" customWidth="1"/>
    <col min="21" max="16384" width="11.42578125" style="2"/>
  </cols>
  <sheetData>
    <row r="1" spans="1:20" ht="33" customHeight="1" thickTop="1" thickBot="1" x14ac:dyDescent="0.3">
      <c r="B1" s="259" t="s">
        <v>93</v>
      </c>
      <c r="C1" s="260"/>
      <c r="D1" s="260"/>
      <c r="E1" s="260"/>
      <c r="F1" s="260"/>
      <c r="G1" s="260"/>
      <c r="H1" s="260"/>
      <c r="I1" s="261"/>
      <c r="J1" s="19"/>
      <c r="K1" s="133"/>
      <c r="L1" s="133"/>
    </row>
    <row r="2" spans="1:20" s="17" customFormat="1" ht="18.75" customHeight="1" thickTop="1" thickBot="1" x14ac:dyDescent="0.3">
      <c r="A2" s="102"/>
      <c r="B2" s="70"/>
      <c r="C2" s="70"/>
      <c r="D2" s="71"/>
      <c r="E2" s="72"/>
      <c r="F2" s="45"/>
      <c r="G2" s="73"/>
      <c r="H2" s="73"/>
      <c r="I2" s="45"/>
      <c r="J2" s="18"/>
      <c r="K2" s="102"/>
      <c r="L2" s="102"/>
      <c r="S2" s="45"/>
      <c r="T2" s="33"/>
    </row>
    <row r="3" spans="1:20" s="17" customFormat="1" ht="18.75" customHeight="1" thickBot="1" x14ac:dyDescent="0.3">
      <c r="A3" s="102"/>
      <c r="B3" s="262" t="s">
        <v>0</v>
      </c>
      <c r="C3" s="263"/>
      <c r="D3" s="264"/>
      <c r="E3" s="264"/>
      <c r="F3" s="263"/>
      <c r="G3" s="255"/>
      <c r="H3" s="256"/>
      <c r="I3" s="74" t="s">
        <v>1</v>
      </c>
      <c r="J3" s="18"/>
      <c r="K3" s="73">
        <f>+COUNTA(F6:F312)-1</f>
        <v>0</v>
      </c>
      <c r="L3" s="102"/>
      <c r="S3" s="45"/>
      <c r="T3" s="33"/>
    </row>
    <row r="4" spans="1:20" s="17" customFormat="1" ht="22.5" customHeight="1" thickBot="1" x14ac:dyDescent="0.3">
      <c r="A4" s="102"/>
      <c r="B4" s="254" t="s">
        <v>2</v>
      </c>
      <c r="C4" s="254"/>
      <c r="D4" s="254"/>
      <c r="E4" s="254"/>
      <c r="F4" s="254"/>
      <c r="G4" s="257"/>
      <c r="H4" s="258"/>
      <c r="I4" s="75" t="s">
        <v>3</v>
      </c>
      <c r="J4" s="18"/>
      <c r="K4" s="103">
        <f>SUBTOTAL(3,F6:F312)-1</f>
        <v>0</v>
      </c>
      <c r="L4" s="102"/>
      <c r="M4" s="265" t="s">
        <v>38</v>
      </c>
      <c r="N4" s="266"/>
      <c r="O4" s="266"/>
      <c r="P4" s="266"/>
      <c r="Q4" s="266"/>
      <c r="R4" s="266"/>
      <c r="S4" s="266"/>
      <c r="T4" s="267"/>
    </row>
    <row r="5" spans="1:20" s="17" customFormat="1" ht="24" customHeight="1" thickBot="1" x14ac:dyDescent="0.3">
      <c r="A5" s="102"/>
      <c r="B5" s="70"/>
      <c r="C5" s="70"/>
      <c r="D5" s="71"/>
      <c r="E5" s="71"/>
      <c r="F5" s="76"/>
      <c r="G5" s="73"/>
      <c r="H5" s="77"/>
      <c r="I5" s="45"/>
      <c r="J5" s="20"/>
      <c r="K5" s="102"/>
      <c r="L5" s="102"/>
      <c r="M5" s="268"/>
      <c r="N5" s="269"/>
      <c r="O5" s="269"/>
      <c r="P5" s="269"/>
      <c r="Q5" s="269"/>
      <c r="R5" s="269"/>
      <c r="S5" s="269"/>
      <c r="T5" s="270"/>
    </row>
    <row r="6" spans="1:20" s="15" customFormat="1" ht="44.25" customHeight="1" thickBot="1" x14ac:dyDescent="0.3">
      <c r="A6" s="135" t="s">
        <v>52</v>
      </c>
      <c r="B6" s="135" t="s">
        <v>4</v>
      </c>
      <c r="C6" s="135" t="s">
        <v>5</v>
      </c>
      <c r="D6" s="136" t="s">
        <v>6</v>
      </c>
      <c r="E6" s="137" t="s">
        <v>7</v>
      </c>
      <c r="F6" s="138" t="s">
        <v>8</v>
      </c>
      <c r="G6" s="139" t="s">
        <v>9</v>
      </c>
      <c r="H6" s="140" t="s">
        <v>10</v>
      </c>
      <c r="I6" s="141" t="s">
        <v>11</v>
      </c>
      <c r="J6" s="21" t="s">
        <v>12</v>
      </c>
      <c r="K6" s="34" t="s">
        <v>13</v>
      </c>
      <c r="L6" s="22" t="s">
        <v>14</v>
      </c>
      <c r="M6" s="142" t="s">
        <v>15</v>
      </c>
      <c r="N6" s="143" t="s">
        <v>16</v>
      </c>
      <c r="O6" s="143" t="s">
        <v>17</v>
      </c>
      <c r="P6" s="144" t="s">
        <v>18</v>
      </c>
      <c r="Q6" s="145" t="s">
        <v>19</v>
      </c>
      <c r="R6" s="146" t="s">
        <v>20</v>
      </c>
      <c r="S6" s="147" t="s">
        <v>21</v>
      </c>
      <c r="T6" s="148" t="s">
        <v>22</v>
      </c>
    </row>
    <row r="7" spans="1:20" s="1" customFormat="1" ht="15.75" x14ac:dyDescent="0.25">
      <c r="A7" s="78" t="str">
        <f t="shared" ref="A7:A61" si="0">LEFT(RIGHT(B7,3),1)</f>
        <v>0</v>
      </c>
      <c r="B7" s="78" t="s">
        <v>64</v>
      </c>
      <c r="C7" s="79"/>
      <c r="D7" s="80"/>
      <c r="E7" s="80"/>
      <c r="F7" s="81"/>
      <c r="G7" s="82"/>
      <c r="H7" s="83"/>
      <c r="I7" s="81"/>
      <c r="J7" s="27">
        <f t="shared" ref="J7:J38" si="1">IFERROR(FIND(G$3,H7),0)</f>
        <v>1</v>
      </c>
      <c r="K7" s="104"/>
      <c r="L7" s="122"/>
      <c r="M7" s="16" t="s">
        <v>23</v>
      </c>
      <c r="N7" s="43"/>
      <c r="O7" s="16" t="s">
        <v>23</v>
      </c>
      <c r="P7" s="133" t="s">
        <v>24</v>
      </c>
      <c r="Q7" s="43" t="s">
        <v>56</v>
      </c>
      <c r="R7" s="16" t="s">
        <v>25</v>
      </c>
      <c r="S7" s="133"/>
      <c r="T7" s="53">
        <v>43830</v>
      </c>
    </row>
    <row r="8" spans="1:20" s="1" customFormat="1" ht="15.75" x14ac:dyDescent="0.25">
      <c r="A8" s="78" t="str">
        <f t="shared" si="0"/>
        <v>0</v>
      </c>
      <c r="B8" s="78" t="s">
        <v>64</v>
      </c>
      <c r="C8" s="84"/>
      <c r="D8" s="85"/>
      <c r="E8" s="85"/>
      <c r="F8" s="86"/>
      <c r="G8" s="87"/>
      <c r="H8" s="88"/>
      <c r="I8" s="86"/>
      <c r="J8" s="27">
        <f t="shared" si="1"/>
        <v>1</v>
      </c>
      <c r="K8" s="105"/>
      <c r="L8" s="123"/>
      <c r="M8" s="16" t="s">
        <v>23</v>
      </c>
      <c r="N8" s="133"/>
      <c r="O8" s="16" t="s">
        <v>23</v>
      </c>
      <c r="P8" s="133" t="s">
        <v>24</v>
      </c>
      <c r="Q8" s="43" t="s">
        <v>57</v>
      </c>
      <c r="R8" s="16" t="s">
        <v>25</v>
      </c>
      <c r="S8" s="133"/>
      <c r="T8" s="53">
        <v>43830</v>
      </c>
    </row>
    <row r="9" spans="1:20" s="1" customFormat="1" ht="15.75" x14ac:dyDescent="0.25">
      <c r="A9" s="78" t="str">
        <f t="shared" si="0"/>
        <v>0</v>
      </c>
      <c r="B9" s="78" t="s">
        <v>64</v>
      </c>
      <c r="C9" s="84"/>
      <c r="D9" s="85"/>
      <c r="E9" s="85"/>
      <c r="F9" s="89"/>
      <c r="G9" s="87"/>
      <c r="H9" s="88"/>
      <c r="I9" s="89"/>
      <c r="J9" s="27">
        <f t="shared" si="1"/>
        <v>1</v>
      </c>
      <c r="K9" s="105"/>
      <c r="L9" s="123"/>
      <c r="M9" s="16" t="s">
        <v>23</v>
      </c>
      <c r="N9" s="133"/>
      <c r="O9" s="16" t="s">
        <v>26</v>
      </c>
      <c r="P9" s="133"/>
      <c r="Q9" s="43" t="s">
        <v>62</v>
      </c>
      <c r="R9" s="16" t="s">
        <v>25</v>
      </c>
      <c r="S9" s="133"/>
      <c r="T9" s="53">
        <v>43830</v>
      </c>
    </row>
    <row r="10" spans="1:20" s="1" customFormat="1" ht="15.75" x14ac:dyDescent="0.25">
      <c r="A10" s="78" t="str">
        <f t="shared" si="0"/>
        <v>0</v>
      </c>
      <c r="B10" s="78" t="s">
        <v>64</v>
      </c>
      <c r="C10" s="84"/>
      <c r="D10" s="85"/>
      <c r="E10" s="85"/>
      <c r="F10" s="89"/>
      <c r="G10" s="87"/>
      <c r="H10" s="88"/>
      <c r="I10" s="89"/>
      <c r="J10" s="27">
        <f t="shared" si="1"/>
        <v>1</v>
      </c>
      <c r="K10" s="105"/>
      <c r="L10" s="123"/>
      <c r="M10" s="16" t="s">
        <v>23</v>
      </c>
      <c r="N10" s="133"/>
      <c r="O10" s="16" t="s">
        <v>23</v>
      </c>
      <c r="P10" s="133" t="s">
        <v>27</v>
      </c>
      <c r="Q10" s="43" t="s">
        <v>63</v>
      </c>
      <c r="R10" s="16" t="s">
        <v>25</v>
      </c>
      <c r="S10" s="133"/>
      <c r="T10" s="53"/>
    </row>
    <row r="11" spans="1:20" s="1" customFormat="1" ht="15.75" x14ac:dyDescent="0.25">
      <c r="A11" s="78" t="str">
        <f t="shared" si="0"/>
        <v>0</v>
      </c>
      <c r="B11" s="78" t="s">
        <v>64</v>
      </c>
      <c r="C11" s="84"/>
      <c r="D11" s="85"/>
      <c r="E11" s="85"/>
      <c r="F11" s="89"/>
      <c r="G11" s="87"/>
      <c r="H11" s="88"/>
      <c r="I11" s="89"/>
      <c r="J11" s="27">
        <f t="shared" si="1"/>
        <v>1</v>
      </c>
      <c r="K11" s="105"/>
      <c r="L11" s="123"/>
      <c r="M11" s="16" t="s">
        <v>23</v>
      </c>
      <c r="N11" s="133"/>
      <c r="O11" s="16" t="s">
        <v>26</v>
      </c>
      <c r="P11" s="133"/>
      <c r="Q11" s="16"/>
      <c r="R11" s="16"/>
      <c r="S11" s="133"/>
      <c r="T11" s="53"/>
    </row>
    <row r="12" spans="1:20" s="1" customFormat="1" ht="15.75" x14ac:dyDescent="0.25">
      <c r="A12" s="78" t="str">
        <f t="shared" si="0"/>
        <v>0</v>
      </c>
      <c r="B12" s="78" t="s">
        <v>64</v>
      </c>
      <c r="C12" s="84"/>
      <c r="D12" s="85"/>
      <c r="E12" s="85"/>
      <c r="F12" s="89"/>
      <c r="G12" s="87"/>
      <c r="H12" s="88"/>
      <c r="I12" s="89"/>
      <c r="J12" s="27">
        <f t="shared" si="1"/>
        <v>1</v>
      </c>
      <c r="K12" s="105"/>
      <c r="L12" s="123"/>
      <c r="M12" s="16" t="s">
        <v>23</v>
      </c>
      <c r="N12" s="133"/>
      <c r="O12" s="16" t="s">
        <v>26</v>
      </c>
      <c r="P12" s="133"/>
      <c r="Q12" s="16"/>
      <c r="R12" s="16"/>
      <c r="S12" s="133"/>
      <c r="T12" s="53"/>
    </row>
    <row r="13" spans="1:20" s="1" customFormat="1" ht="15.75" x14ac:dyDescent="0.25">
      <c r="A13" s="78" t="str">
        <f t="shared" si="0"/>
        <v>0</v>
      </c>
      <c r="B13" s="78" t="s">
        <v>64</v>
      </c>
      <c r="C13" s="84"/>
      <c r="D13" s="85"/>
      <c r="E13" s="85"/>
      <c r="F13" s="89"/>
      <c r="G13" s="87"/>
      <c r="H13" s="88"/>
      <c r="I13" s="89"/>
      <c r="J13" s="27">
        <f t="shared" si="1"/>
        <v>1</v>
      </c>
      <c r="K13" s="105"/>
      <c r="L13" s="123"/>
      <c r="M13" s="16" t="s">
        <v>23</v>
      </c>
      <c r="N13" s="133"/>
      <c r="O13" s="16" t="s">
        <v>26</v>
      </c>
      <c r="P13" s="133"/>
      <c r="Q13" s="16"/>
      <c r="R13" s="16"/>
      <c r="S13" s="133"/>
      <c r="T13" s="53"/>
    </row>
    <row r="14" spans="1:20" s="1" customFormat="1" ht="15.75" x14ac:dyDescent="0.25">
      <c r="A14" s="78" t="str">
        <f t="shared" si="0"/>
        <v>0</v>
      </c>
      <c r="B14" s="78" t="s">
        <v>64</v>
      </c>
      <c r="C14" s="84"/>
      <c r="D14" s="85"/>
      <c r="E14" s="85"/>
      <c r="F14" s="89"/>
      <c r="G14" s="87"/>
      <c r="H14" s="88"/>
      <c r="I14" s="89"/>
      <c r="J14" s="27">
        <f t="shared" si="1"/>
        <v>1</v>
      </c>
      <c r="K14" s="105"/>
      <c r="L14" s="123"/>
      <c r="M14" s="16" t="s">
        <v>23</v>
      </c>
      <c r="N14" s="133"/>
      <c r="O14" s="16" t="s">
        <v>26</v>
      </c>
      <c r="P14" s="133"/>
      <c r="Q14" s="16"/>
      <c r="R14" s="16"/>
      <c r="S14" s="133"/>
      <c r="T14" s="53"/>
    </row>
    <row r="15" spans="1:20" s="1" customFormat="1" ht="15.75" x14ac:dyDescent="0.25">
      <c r="A15" s="78" t="str">
        <f t="shared" si="0"/>
        <v>0</v>
      </c>
      <c r="B15" s="78" t="s">
        <v>64</v>
      </c>
      <c r="C15" s="84"/>
      <c r="D15" s="85"/>
      <c r="E15" s="85"/>
      <c r="F15" s="89"/>
      <c r="G15" s="87"/>
      <c r="H15" s="88"/>
      <c r="I15" s="89"/>
      <c r="J15" s="27">
        <f t="shared" si="1"/>
        <v>1</v>
      </c>
      <c r="K15" s="105"/>
      <c r="L15" s="123"/>
      <c r="M15" s="16" t="s">
        <v>23</v>
      </c>
      <c r="N15" s="133"/>
      <c r="O15" s="16" t="s">
        <v>26</v>
      </c>
      <c r="P15" s="133"/>
      <c r="Q15" s="16"/>
      <c r="R15" s="16"/>
      <c r="S15" s="133"/>
      <c r="T15" s="53"/>
    </row>
    <row r="16" spans="1:20" s="1" customFormat="1" ht="15.75" x14ac:dyDescent="0.25">
      <c r="A16" s="78" t="str">
        <f t="shared" si="0"/>
        <v>0</v>
      </c>
      <c r="B16" s="78" t="s">
        <v>64</v>
      </c>
      <c r="C16" s="84"/>
      <c r="D16" s="85"/>
      <c r="E16" s="85"/>
      <c r="F16" s="89"/>
      <c r="G16" s="87"/>
      <c r="H16" s="88"/>
      <c r="I16" s="89"/>
      <c r="J16" s="27">
        <f t="shared" si="1"/>
        <v>1</v>
      </c>
      <c r="K16" s="105"/>
      <c r="L16" s="123"/>
      <c r="M16" s="16" t="s">
        <v>23</v>
      </c>
      <c r="N16" s="133"/>
      <c r="O16" s="16" t="s">
        <v>26</v>
      </c>
      <c r="P16" s="133"/>
      <c r="Q16" s="16"/>
      <c r="R16" s="16"/>
      <c r="S16" s="133"/>
      <c r="T16" s="53"/>
    </row>
    <row r="17" spans="1:20" s="1" customFormat="1" ht="15.75" x14ac:dyDescent="0.25">
      <c r="A17" s="78" t="str">
        <f t="shared" si="0"/>
        <v>0</v>
      </c>
      <c r="B17" s="78" t="s">
        <v>64</v>
      </c>
      <c r="C17" s="84"/>
      <c r="D17" s="85"/>
      <c r="E17" s="85"/>
      <c r="F17" s="89"/>
      <c r="G17" s="87"/>
      <c r="H17" s="88"/>
      <c r="I17" s="89"/>
      <c r="J17" s="27">
        <f t="shared" si="1"/>
        <v>1</v>
      </c>
      <c r="K17" s="105"/>
      <c r="L17" s="123"/>
      <c r="M17" s="16" t="s">
        <v>23</v>
      </c>
      <c r="N17" s="133"/>
      <c r="O17" s="16" t="s">
        <v>26</v>
      </c>
      <c r="P17" s="133"/>
      <c r="Q17" s="16"/>
      <c r="R17" s="16"/>
      <c r="S17" s="133"/>
      <c r="T17" s="53"/>
    </row>
    <row r="18" spans="1:20" s="1" customFormat="1" ht="15.75" x14ac:dyDescent="0.25">
      <c r="A18" s="78" t="str">
        <f t="shared" si="0"/>
        <v>0</v>
      </c>
      <c r="B18" s="78" t="s">
        <v>64</v>
      </c>
      <c r="C18" s="84"/>
      <c r="D18" s="85"/>
      <c r="E18" s="85"/>
      <c r="F18" s="89"/>
      <c r="G18" s="87"/>
      <c r="H18" s="88"/>
      <c r="I18" s="89"/>
      <c r="J18" s="27">
        <f t="shared" si="1"/>
        <v>1</v>
      </c>
      <c r="K18" s="105"/>
      <c r="L18" s="123"/>
      <c r="M18" s="16" t="s">
        <v>23</v>
      </c>
      <c r="N18" s="133"/>
      <c r="O18" s="16" t="s">
        <v>26</v>
      </c>
      <c r="P18" s="133"/>
      <c r="Q18" s="16"/>
      <c r="R18" s="16"/>
      <c r="S18" s="133"/>
      <c r="T18" s="53"/>
    </row>
    <row r="19" spans="1:20" s="1" customFormat="1" ht="15.75" x14ac:dyDescent="0.25">
      <c r="A19" s="78" t="str">
        <f t="shared" si="0"/>
        <v>0</v>
      </c>
      <c r="B19" s="78" t="s">
        <v>64</v>
      </c>
      <c r="C19" s="84"/>
      <c r="D19" s="85"/>
      <c r="E19" s="85"/>
      <c r="F19" s="89"/>
      <c r="G19" s="87"/>
      <c r="H19" s="88"/>
      <c r="I19" s="89"/>
      <c r="J19" s="27">
        <f t="shared" si="1"/>
        <v>1</v>
      </c>
      <c r="K19" s="105"/>
      <c r="L19" s="123"/>
      <c r="M19" s="16" t="s">
        <v>23</v>
      </c>
      <c r="N19" s="133"/>
      <c r="O19" s="16" t="s">
        <v>26</v>
      </c>
      <c r="P19" s="133"/>
      <c r="Q19" s="16"/>
      <c r="R19" s="16"/>
      <c r="S19" s="133"/>
      <c r="T19" s="53"/>
    </row>
    <row r="20" spans="1:20" s="1" customFormat="1" ht="15.75" x14ac:dyDescent="0.25">
      <c r="A20" s="78" t="str">
        <f t="shared" si="0"/>
        <v>0</v>
      </c>
      <c r="B20" s="78" t="s">
        <v>64</v>
      </c>
      <c r="C20" s="84"/>
      <c r="D20" s="85"/>
      <c r="E20" s="85"/>
      <c r="F20" s="89"/>
      <c r="G20" s="87"/>
      <c r="H20" s="88"/>
      <c r="I20" s="89"/>
      <c r="J20" s="27">
        <f t="shared" si="1"/>
        <v>1</v>
      </c>
      <c r="K20" s="105"/>
      <c r="L20" s="123"/>
      <c r="M20" s="16" t="s">
        <v>23</v>
      </c>
      <c r="N20" s="133"/>
      <c r="O20" s="16" t="s">
        <v>23</v>
      </c>
      <c r="P20" s="133" t="s">
        <v>27</v>
      </c>
      <c r="Q20" s="43" t="s">
        <v>58</v>
      </c>
      <c r="R20" s="16" t="s">
        <v>25</v>
      </c>
      <c r="S20" s="133"/>
      <c r="T20" s="53"/>
    </row>
    <row r="21" spans="1:20" s="1" customFormat="1" ht="15.75" x14ac:dyDescent="0.25">
      <c r="A21" s="78" t="str">
        <f t="shared" si="0"/>
        <v>0</v>
      </c>
      <c r="B21" s="78" t="s">
        <v>64</v>
      </c>
      <c r="C21" s="84"/>
      <c r="D21" s="85"/>
      <c r="E21" s="85"/>
      <c r="F21" s="89"/>
      <c r="G21" s="87"/>
      <c r="H21" s="88"/>
      <c r="I21" s="89"/>
      <c r="J21" s="27">
        <f t="shared" si="1"/>
        <v>1</v>
      </c>
      <c r="K21" s="105"/>
      <c r="L21" s="123"/>
      <c r="M21" s="16" t="s">
        <v>23</v>
      </c>
      <c r="N21" s="133"/>
      <c r="O21" s="16" t="s">
        <v>23</v>
      </c>
      <c r="P21" s="133" t="s">
        <v>24</v>
      </c>
      <c r="Q21" s="43" t="s">
        <v>59</v>
      </c>
      <c r="R21" s="16" t="s">
        <v>28</v>
      </c>
      <c r="S21" s="133"/>
      <c r="T21" s="53"/>
    </row>
    <row r="22" spans="1:20" s="1" customFormat="1" ht="15.75" x14ac:dyDescent="0.25">
      <c r="A22" s="78" t="str">
        <f t="shared" si="0"/>
        <v>0</v>
      </c>
      <c r="B22" s="78" t="s">
        <v>64</v>
      </c>
      <c r="C22" s="84"/>
      <c r="D22" s="85"/>
      <c r="E22" s="85"/>
      <c r="F22" s="89"/>
      <c r="G22" s="87"/>
      <c r="H22" s="88"/>
      <c r="I22" s="89"/>
      <c r="J22" s="27">
        <f t="shared" si="1"/>
        <v>1</v>
      </c>
      <c r="K22" s="105"/>
      <c r="L22" s="123"/>
      <c r="M22" s="16" t="s">
        <v>23</v>
      </c>
      <c r="N22" s="133"/>
      <c r="O22" s="16" t="s">
        <v>26</v>
      </c>
      <c r="P22" s="133"/>
      <c r="Q22" s="16"/>
      <c r="R22" s="16"/>
      <c r="S22" s="133"/>
      <c r="T22" s="53"/>
    </row>
    <row r="23" spans="1:20" s="1" customFormat="1" ht="15.75" x14ac:dyDescent="0.25">
      <c r="A23" s="78" t="str">
        <f t="shared" si="0"/>
        <v>0</v>
      </c>
      <c r="B23" s="78" t="s">
        <v>64</v>
      </c>
      <c r="C23" s="84"/>
      <c r="D23" s="85"/>
      <c r="E23" s="85"/>
      <c r="F23" s="89"/>
      <c r="G23" s="87"/>
      <c r="H23" s="88"/>
      <c r="I23" s="89"/>
      <c r="J23" s="27">
        <f t="shared" si="1"/>
        <v>1</v>
      </c>
      <c r="K23" s="105"/>
      <c r="L23" s="123"/>
      <c r="M23" s="16" t="s">
        <v>23</v>
      </c>
      <c r="N23" s="133"/>
      <c r="O23" s="16" t="s">
        <v>23</v>
      </c>
      <c r="P23" s="133" t="s">
        <v>27</v>
      </c>
      <c r="Q23" s="43" t="s">
        <v>60</v>
      </c>
      <c r="R23" s="16" t="s">
        <v>25</v>
      </c>
      <c r="S23" s="133"/>
      <c r="T23" s="53"/>
    </row>
    <row r="24" spans="1:20" s="1" customFormat="1" ht="15.75" x14ac:dyDescent="0.25">
      <c r="A24" s="78" t="str">
        <f t="shared" si="0"/>
        <v>0</v>
      </c>
      <c r="B24" s="78" t="s">
        <v>64</v>
      </c>
      <c r="C24" s="84"/>
      <c r="D24" s="85"/>
      <c r="E24" s="85"/>
      <c r="F24" s="89"/>
      <c r="G24" s="87"/>
      <c r="H24" s="88"/>
      <c r="I24" s="89"/>
      <c r="J24" s="27">
        <f t="shared" si="1"/>
        <v>1</v>
      </c>
      <c r="K24" s="105"/>
      <c r="L24" s="123"/>
      <c r="M24" s="16" t="s">
        <v>23</v>
      </c>
      <c r="N24" s="133"/>
      <c r="O24" s="16" t="s">
        <v>26</v>
      </c>
      <c r="P24" s="133"/>
      <c r="Q24" s="16"/>
      <c r="R24" s="16"/>
      <c r="S24" s="133"/>
      <c r="T24" s="53"/>
    </row>
    <row r="25" spans="1:20" s="1" customFormat="1" ht="15.75" x14ac:dyDescent="0.25">
      <c r="A25" s="78" t="str">
        <f t="shared" si="0"/>
        <v>0</v>
      </c>
      <c r="B25" s="78" t="s">
        <v>64</v>
      </c>
      <c r="C25" s="84"/>
      <c r="D25" s="85"/>
      <c r="E25" s="85"/>
      <c r="F25" s="89"/>
      <c r="G25" s="87"/>
      <c r="H25" s="88"/>
      <c r="I25" s="89"/>
      <c r="J25" s="27">
        <f t="shared" si="1"/>
        <v>1</v>
      </c>
      <c r="K25" s="105"/>
      <c r="L25" s="123"/>
      <c r="M25" s="16" t="s">
        <v>23</v>
      </c>
      <c r="N25" s="133"/>
      <c r="O25" s="16" t="s">
        <v>23</v>
      </c>
      <c r="P25" s="133"/>
      <c r="Q25" s="43" t="s">
        <v>61</v>
      </c>
      <c r="R25" s="16"/>
      <c r="S25" s="133"/>
      <c r="T25" s="53"/>
    </row>
    <row r="26" spans="1:20" s="1" customFormat="1" ht="15.75" x14ac:dyDescent="0.25">
      <c r="A26" s="78" t="str">
        <f t="shared" si="0"/>
        <v>0</v>
      </c>
      <c r="B26" s="78" t="s">
        <v>64</v>
      </c>
      <c r="C26" s="84"/>
      <c r="D26" s="85"/>
      <c r="E26" s="85"/>
      <c r="F26" s="89"/>
      <c r="G26" s="87"/>
      <c r="H26" s="88"/>
      <c r="I26" s="89"/>
      <c r="J26" s="27">
        <f t="shared" si="1"/>
        <v>1</v>
      </c>
      <c r="K26" s="105"/>
      <c r="L26" s="123"/>
      <c r="M26" s="16" t="s">
        <v>23</v>
      </c>
      <c r="N26" s="133"/>
      <c r="O26" s="16" t="s">
        <v>23</v>
      </c>
      <c r="P26" s="133" t="s">
        <v>27</v>
      </c>
      <c r="Q26" s="43" t="s">
        <v>65</v>
      </c>
      <c r="R26" s="16" t="s">
        <v>25</v>
      </c>
      <c r="S26" s="133"/>
      <c r="T26" s="53"/>
    </row>
    <row r="27" spans="1:20" s="1" customFormat="1" ht="15.75" x14ac:dyDescent="0.25">
      <c r="A27" s="78" t="str">
        <f t="shared" si="0"/>
        <v>0</v>
      </c>
      <c r="B27" s="78" t="s">
        <v>64</v>
      </c>
      <c r="C27" s="84"/>
      <c r="D27" s="85"/>
      <c r="E27" s="85"/>
      <c r="F27" s="89"/>
      <c r="G27" s="87"/>
      <c r="H27" s="88"/>
      <c r="I27" s="89"/>
      <c r="J27" s="27">
        <f t="shared" si="1"/>
        <v>1</v>
      </c>
      <c r="K27" s="105"/>
      <c r="L27" s="123"/>
      <c r="M27" s="16" t="s">
        <v>23</v>
      </c>
      <c r="N27" s="133"/>
      <c r="O27" s="16" t="s">
        <v>26</v>
      </c>
      <c r="P27" s="133"/>
      <c r="Q27" s="16"/>
      <c r="R27" s="16"/>
      <c r="S27" s="133"/>
      <c r="T27" s="53"/>
    </row>
    <row r="28" spans="1:20" s="1" customFormat="1" ht="15.75" x14ac:dyDescent="0.25">
      <c r="A28" s="78" t="str">
        <f t="shared" si="0"/>
        <v>0</v>
      </c>
      <c r="B28" s="78" t="s">
        <v>64</v>
      </c>
      <c r="C28" s="84"/>
      <c r="D28" s="85"/>
      <c r="E28" s="85"/>
      <c r="F28" s="89"/>
      <c r="G28" s="87"/>
      <c r="H28" s="88"/>
      <c r="I28" s="89"/>
      <c r="J28" s="27">
        <f t="shared" si="1"/>
        <v>1</v>
      </c>
      <c r="K28" s="105"/>
      <c r="L28" s="123"/>
      <c r="M28" s="16" t="s">
        <v>23</v>
      </c>
      <c r="N28" s="133"/>
      <c r="O28" s="16" t="s">
        <v>26</v>
      </c>
      <c r="P28" s="133"/>
      <c r="Q28" s="16"/>
      <c r="R28" s="16"/>
      <c r="S28" s="133"/>
      <c r="T28" s="53"/>
    </row>
    <row r="29" spans="1:20" s="1" customFormat="1" ht="15.75" x14ac:dyDescent="0.25">
      <c r="A29" s="78" t="str">
        <f t="shared" si="0"/>
        <v>0</v>
      </c>
      <c r="B29" s="78" t="s">
        <v>64</v>
      </c>
      <c r="C29" s="84"/>
      <c r="D29" s="85"/>
      <c r="E29" s="85"/>
      <c r="F29" s="89"/>
      <c r="G29" s="87"/>
      <c r="H29" s="88"/>
      <c r="I29" s="89"/>
      <c r="J29" s="27">
        <f t="shared" si="1"/>
        <v>1</v>
      </c>
      <c r="K29" s="105"/>
      <c r="L29" s="123"/>
      <c r="M29" s="16" t="s">
        <v>23</v>
      </c>
      <c r="N29" s="133"/>
      <c r="O29" s="16" t="s">
        <v>26</v>
      </c>
      <c r="P29" s="133"/>
      <c r="Q29" s="16"/>
      <c r="R29" s="16"/>
      <c r="S29" s="133"/>
      <c r="T29" s="53"/>
    </row>
    <row r="30" spans="1:20" s="1" customFormat="1" ht="15.75" x14ac:dyDescent="0.25">
      <c r="A30" s="78" t="str">
        <f t="shared" si="0"/>
        <v>0</v>
      </c>
      <c r="B30" s="78" t="s">
        <v>64</v>
      </c>
      <c r="C30" s="84"/>
      <c r="D30" s="85"/>
      <c r="E30" s="85"/>
      <c r="F30" s="89"/>
      <c r="G30" s="87"/>
      <c r="H30" s="88"/>
      <c r="I30" s="89"/>
      <c r="J30" s="27">
        <f t="shared" si="1"/>
        <v>1</v>
      </c>
      <c r="K30" s="105"/>
      <c r="L30" s="123"/>
      <c r="M30" s="16" t="s">
        <v>26</v>
      </c>
      <c r="N30" s="133"/>
      <c r="O30" s="16" t="s">
        <v>26</v>
      </c>
      <c r="P30" s="133"/>
      <c r="Q30" s="16"/>
      <c r="R30" s="16"/>
      <c r="S30" s="133"/>
      <c r="T30" s="53"/>
    </row>
    <row r="31" spans="1:20" s="1" customFormat="1" ht="15.75" x14ac:dyDescent="0.25">
      <c r="A31" s="78" t="str">
        <f t="shared" si="0"/>
        <v>0</v>
      </c>
      <c r="B31" s="78" t="s">
        <v>64</v>
      </c>
      <c r="C31" s="84"/>
      <c r="D31" s="85"/>
      <c r="E31" s="85"/>
      <c r="F31" s="89"/>
      <c r="G31" s="87"/>
      <c r="H31" s="88"/>
      <c r="I31" s="89"/>
      <c r="J31" s="27">
        <f t="shared" si="1"/>
        <v>1</v>
      </c>
      <c r="K31" s="105"/>
      <c r="L31" s="123"/>
      <c r="M31" s="16" t="s">
        <v>23</v>
      </c>
      <c r="N31" s="133"/>
      <c r="O31" s="16" t="s">
        <v>26</v>
      </c>
      <c r="P31" s="133"/>
      <c r="Q31" s="16"/>
      <c r="R31" s="16"/>
      <c r="S31" s="133"/>
      <c r="T31" s="53"/>
    </row>
    <row r="32" spans="1:20" s="1" customFormat="1" ht="15.75" x14ac:dyDescent="0.25">
      <c r="A32" s="78" t="str">
        <f t="shared" si="0"/>
        <v>0</v>
      </c>
      <c r="B32" s="78" t="s">
        <v>64</v>
      </c>
      <c r="C32" s="84"/>
      <c r="D32" s="85"/>
      <c r="E32" s="85"/>
      <c r="F32" s="89"/>
      <c r="G32" s="87"/>
      <c r="H32" s="88"/>
      <c r="I32" s="89"/>
      <c r="J32" s="27">
        <f t="shared" si="1"/>
        <v>1</v>
      </c>
      <c r="K32" s="105"/>
      <c r="L32" s="123"/>
      <c r="M32" s="16" t="s">
        <v>23</v>
      </c>
      <c r="N32" s="133"/>
      <c r="O32" s="16" t="s">
        <v>26</v>
      </c>
      <c r="P32" s="133"/>
      <c r="Q32" s="16"/>
      <c r="R32" s="16"/>
      <c r="S32" s="133"/>
      <c r="T32" s="53"/>
    </row>
    <row r="33" spans="1:20" s="1" customFormat="1" ht="15.75" x14ac:dyDescent="0.25">
      <c r="A33" s="78" t="str">
        <f t="shared" si="0"/>
        <v>0</v>
      </c>
      <c r="B33" s="78" t="s">
        <v>64</v>
      </c>
      <c r="C33" s="84"/>
      <c r="D33" s="85"/>
      <c r="E33" s="85"/>
      <c r="F33" s="89"/>
      <c r="G33" s="87"/>
      <c r="H33" s="88"/>
      <c r="I33" s="89"/>
      <c r="J33" s="27">
        <f t="shared" si="1"/>
        <v>1</v>
      </c>
      <c r="K33" s="105"/>
      <c r="L33" s="123"/>
      <c r="M33" s="16" t="s">
        <v>23</v>
      </c>
      <c r="N33" s="133"/>
      <c r="O33" s="16" t="s">
        <v>26</v>
      </c>
      <c r="P33" s="133"/>
      <c r="Q33" s="16"/>
      <c r="R33" s="16"/>
      <c r="S33" s="133"/>
      <c r="T33" s="53"/>
    </row>
    <row r="34" spans="1:20" s="1" customFormat="1" ht="15.75" x14ac:dyDescent="0.25">
      <c r="A34" s="78" t="str">
        <f t="shared" si="0"/>
        <v>0</v>
      </c>
      <c r="B34" s="78" t="s">
        <v>64</v>
      </c>
      <c r="C34" s="84"/>
      <c r="D34" s="85"/>
      <c r="E34" s="85"/>
      <c r="F34" s="89"/>
      <c r="G34" s="87"/>
      <c r="H34" s="88"/>
      <c r="I34" s="89"/>
      <c r="J34" s="27">
        <f t="shared" si="1"/>
        <v>1</v>
      </c>
      <c r="K34" s="105"/>
      <c r="L34" s="123"/>
      <c r="M34" s="16" t="s">
        <v>23</v>
      </c>
      <c r="N34" s="133"/>
      <c r="O34" s="16" t="s">
        <v>26</v>
      </c>
      <c r="P34" s="133"/>
      <c r="Q34" s="16"/>
      <c r="R34" s="16"/>
      <c r="S34" s="133"/>
      <c r="T34" s="53"/>
    </row>
    <row r="35" spans="1:20" s="1" customFormat="1" ht="15.75" x14ac:dyDescent="0.25">
      <c r="A35" s="78" t="str">
        <f t="shared" si="0"/>
        <v>0</v>
      </c>
      <c r="B35" s="78" t="s">
        <v>64</v>
      </c>
      <c r="C35" s="84"/>
      <c r="D35" s="85"/>
      <c r="E35" s="85"/>
      <c r="F35" s="89"/>
      <c r="G35" s="87"/>
      <c r="H35" s="88"/>
      <c r="I35" s="89"/>
      <c r="J35" s="27">
        <f t="shared" si="1"/>
        <v>1</v>
      </c>
      <c r="K35" s="105"/>
      <c r="L35" s="123"/>
      <c r="M35" s="16" t="s">
        <v>23</v>
      </c>
      <c r="N35" s="133"/>
      <c r="O35" s="16" t="s">
        <v>26</v>
      </c>
      <c r="P35" s="133"/>
      <c r="Q35" s="16"/>
      <c r="R35" s="16"/>
      <c r="S35" s="133"/>
      <c r="T35" s="53"/>
    </row>
    <row r="36" spans="1:20" s="1" customFormat="1" ht="15.75" x14ac:dyDescent="0.25">
      <c r="A36" s="78" t="str">
        <f t="shared" si="0"/>
        <v>0</v>
      </c>
      <c r="B36" s="78" t="s">
        <v>64</v>
      </c>
      <c r="C36" s="84"/>
      <c r="D36" s="85"/>
      <c r="E36" s="85"/>
      <c r="F36" s="89"/>
      <c r="G36" s="87"/>
      <c r="H36" s="88"/>
      <c r="I36" s="89"/>
      <c r="J36" s="27">
        <f t="shared" si="1"/>
        <v>1</v>
      </c>
      <c r="K36" s="105"/>
      <c r="L36" s="123"/>
      <c r="M36" s="16" t="s">
        <v>23</v>
      </c>
      <c r="N36" s="133"/>
      <c r="O36" s="16" t="s">
        <v>26</v>
      </c>
      <c r="P36" s="133"/>
      <c r="Q36" s="16"/>
      <c r="R36" s="16"/>
      <c r="S36" s="133"/>
      <c r="T36" s="53"/>
    </row>
    <row r="37" spans="1:20" s="1" customFormat="1" ht="15.75" x14ac:dyDescent="0.25">
      <c r="A37" s="78" t="str">
        <f t="shared" si="0"/>
        <v>0</v>
      </c>
      <c r="B37" s="78" t="s">
        <v>64</v>
      </c>
      <c r="C37" s="84"/>
      <c r="D37" s="85"/>
      <c r="E37" s="85"/>
      <c r="F37" s="89"/>
      <c r="G37" s="87"/>
      <c r="H37" s="88"/>
      <c r="I37" s="89"/>
      <c r="J37" s="27">
        <f t="shared" si="1"/>
        <v>1</v>
      </c>
      <c r="K37" s="105"/>
      <c r="L37" s="123"/>
      <c r="M37" s="16" t="s">
        <v>23</v>
      </c>
      <c r="N37" s="133"/>
      <c r="O37" s="16" t="s">
        <v>26</v>
      </c>
      <c r="P37" s="133"/>
      <c r="Q37" s="16"/>
      <c r="R37" s="16"/>
      <c r="S37" s="133"/>
      <c r="T37" s="53"/>
    </row>
    <row r="38" spans="1:20" s="1" customFormat="1" ht="15.75" x14ac:dyDescent="0.25">
      <c r="A38" s="78" t="str">
        <f t="shared" si="0"/>
        <v>0</v>
      </c>
      <c r="B38" s="78" t="s">
        <v>64</v>
      </c>
      <c r="C38" s="84"/>
      <c r="D38" s="85"/>
      <c r="E38" s="85"/>
      <c r="F38" s="89"/>
      <c r="G38" s="87"/>
      <c r="H38" s="88"/>
      <c r="I38" s="89"/>
      <c r="J38" s="27">
        <f t="shared" si="1"/>
        <v>1</v>
      </c>
      <c r="K38" s="105"/>
      <c r="L38" s="123"/>
      <c r="M38" s="16" t="s">
        <v>23</v>
      </c>
      <c r="N38" s="133"/>
      <c r="O38" s="16" t="s">
        <v>26</v>
      </c>
      <c r="P38" s="133"/>
      <c r="Q38" s="16"/>
      <c r="R38" s="16"/>
      <c r="S38" s="133"/>
      <c r="T38" s="53"/>
    </row>
    <row r="39" spans="1:20" s="1" customFormat="1" ht="15.75" x14ac:dyDescent="0.25">
      <c r="A39" s="78" t="str">
        <f t="shared" si="0"/>
        <v>0</v>
      </c>
      <c r="B39" s="78" t="s">
        <v>64</v>
      </c>
      <c r="C39" s="84"/>
      <c r="D39" s="85"/>
      <c r="E39" s="85"/>
      <c r="F39" s="89"/>
      <c r="G39" s="87"/>
      <c r="H39" s="88"/>
      <c r="I39" s="89"/>
      <c r="J39" s="27">
        <f t="shared" ref="J39:J67" si="2">IFERROR(FIND(G$3,H39),0)</f>
        <v>1</v>
      </c>
      <c r="K39" s="105"/>
      <c r="L39" s="123"/>
      <c r="M39" s="16" t="s">
        <v>23</v>
      </c>
      <c r="N39" s="133"/>
      <c r="O39" s="16" t="s">
        <v>26</v>
      </c>
      <c r="P39" s="133"/>
      <c r="Q39" s="16"/>
      <c r="R39" s="16"/>
      <c r="S39" s="133"/>
      <c r="T39" s="53"/>
    </row>
    <row r="40" spans="1:20" s="1" customFormat="1" ht="15.75" x14ac:dyDescent="0.25">
      <c r="A40" s="78" t="str">
        <f t="shared" si="0"/>
        <v>0</v>
      </c>
      <c r="B40" s="78" t="s">
        <v>64</v>
      </c>
      <c r="C40" s="84"/>
      <c r="D40" s="85"/>
      <c r="E40" s="85"/>
      <c r="F40" s="89"/>
      <c r="G40" s="87"/>
      <c r="H40" s="88"/>
      <c r="I40" s="89"/>
      <c r="J40" s="27">
        <f t="shared" si="2"/>
        <v>1</v>
      </c>
      <c r="K40" s="105"/>
      <c r="L40" s="123"/>
      <c r="M40" s="16" t="s">
        <v>23</v>
      </c>
      <c r="N40" s="133"/>
      <c r="O40" s="16" t="s">
        <v>26</v>
      </c>
      <c r="P40" s="133"/>
      <c r="Q40" s="16"/>
      <c r="R40" s="16"/>
      <c r="S40" s="133"/>
      <c r="T40" s="53"/>
    </row>
    <row r="41" spans="1:20" s="1" customFormat="1" ht="15.75" x14ac:dyDescent="0.25">
      <c r="A41" s="78" t="str">
        <f t="shared" si="0"/>
        <v>0</v>
      </c>
      <c r="B41" s="78" t="s">
        <v>64</v>
      </c>
      <c r="C41" s="84"/>
      <c r="D41" s="85"/>
      <c r="E41" s="85"/>
      <c r="F41" s="89"/>
      <c r="G41" s="87"/>
      <c r="H41" s="88"/>
      <c r="I41" s="89"/>
      <c r="J41" s="27">
        <f t="shared" si="2"/>
        <v>1</v>
      </c>
      <c r="K41" s="105"/>
      <c r="L41" s="123"/>
      <c r="M41" s="16" t="s">
        <v>23</v>
      </c>
      <c r="N41" s="133"/>
      <c r="O41" s="16" t="s">
        <v>26</v>
      </c>
      <c r="P41" s="133"/>
      <c r="Q41" s="16"/>
      <c r="R41" s="16"/>
      <c r="S41" s="133"/>
      <c r="T41" s="53"/>
    </row>
    <row r="42" spans="1:20" s="1" customFormat="1" ht="15.75" x14ac:dyDescent="0.25">
      <c r="A42" s="78" t="str">
        <f t="shared" si="0"/>
        <v>0</v>
      </c>
      <c r="B42" s="78" t="s">
        <v>64</v>
      </c>
      <c r="C42" s="84"/>
      <c r="D42" s="85"/>
      <c r="E42" s="85"/>
      <c r="F42" s="89"/>
      <c r="G42" s="87"/>
      <c r="H42" s="88"/>
      <c r="I42" s="89"/>
      <c r="J42" s="27">
        <f t="shared" si="2"/>
        <v>1</v>
      </c>
      <c r="K42" s="105"/>
      <c r="L42" s="123"/>
      <c r="M42" s="16" t="s">
        <v>23</v>
      </c>
      <c r="N42" s="133"/>
      <c r="O42" s="16" t="s">
        <v>26</v>
      </c>
      <c r="P42" s="133"/>
      <c r="Q42" s="16"/>
      <c r="R42" s="16"/>
      <c r="S42" s="133"/>
      <c r="T42" s="53"/>
    </row>
    <row r="43" spans="1:20" s="1" customFormat="1" ht="15.75" x14ac:dyDescent="0.25">
      <c r="A43" s="78" t="str">
        <f t="shared" si="0"/>
        <v>0</v>
      </c>
      <c r="B43" s="78" t="s">
        <v>64</v>
      </c>
      <c r="C43" s="84"/>
      <c r="D43" s="85"/>
      <c r="E43" s="85"/>
      <c r="F43" s="89"/>
      <c r="G43" s="87"/>
      <c r="H43" s="88"/>
      <c r="I43" s="89"/>
      <c r="J43" s="27">
        <f t="shared" si="2"/>
        <v>1</v>
      </c>
      <c r="K43" s="105"/>
      <c r="L43" s="123"/>
      <c r="M43" s="16" t="s">
        <v>23</v>
      </c>
      <c r="N43" s="133"/>
      <c r="O43" s="16" t="s">
        <v>23</v>
      </c>
      <c r="P43" s="133" t="s">
        <v>27</v>
      </c>
      <c r="Q43" s="43" t="s">
        <v>66</v>
      </c>
      <c r="R43" s="16" t="s">
        <v>25</v>
      </c>
      <c r="S43" s="133"/>
      <c r="T43" s="53"/>
    </row>
    <row r="44" spans="1:20" s="1" customFormat="1" ht="15.75" x14ac:dyDescent="0.25">
      <c r="A44" s="78" t="str">
        <f t="shared" si="0"/>
        <v>0</v>
      </c>
      <c r="B44" s="78" t="s">
        <v>64</v>
      </c>
      <c r="C44" s="84"/>
      <c r="D44" s="85"/>
      <c r="E44" s="85"/>
      <c r="F44" s="89"/>
      <c r="G44" s="87"/>
      <c r="H44" s="88"/>
      <c r="I44" s="89"/>
      <c r="J44" s="27">
        <f t="shared" si="2"/>
        <v>1</v>
      </c>
      <c r="K44" s="105"/>
      <c r="L44" s="123"/>
      <c r="M44" s="16" t="s">
        <v>23</v>
      </c>
      <c r="N44" s="133"/>
      <c r="O44" s="16" t="s">
        <v>26</v>
      </c>
      <c r="P44" s="133"/>
      <c r="Q44" s="16"/>
      <c r="R44" s="16"/>
      <c r="S44" s="133"/>
      <c r="T44" s="53"/>
    </row>
    <row r="45" spans="1:20" s="1" customFormat="1" ht="15.75" x14ac:dyDescent="0.25">
      <c r="A45" s="78" t="str">
        <f t="shared" si="0"/>
        <v>0</v>
      </c>
      <c r="B45" s="78" t="s">
        <v>64</v>
      </c>
      <c r="C45" s="84"/>
      <c r="D45" s="85"/>
      <c r="E45" s="85"/>
      <c r="F45" s="89"/>
      <c r="G45" s="87"/>
      <c r="H45" s="88"/>
      <c r="I45" s="89"/>
      <c r="J45" s="27">
        <f t="shared" si="2"/>
        <v>1</v>
      </c>
      <c r="K45" s="105"/>
      <c r="L45" s="123"/>
      <c r="M45" s="16" t="s">
        <v>23</v>
      </c>
      <c r="N45" s="133"/>
      <c r="O45" s="16" t="s">
        <v>26</v>
      </c>
      <c r="P45" s="133"/>
      <c r="Q45" s="16"/>
      <c r="R45" s="16"/>
      <c r="S45" s="133"/>
      <c r="T45" s="53"/>
    </row>
    <row r="46" spans="1:20" s="1" customFormat="1" ht="15.75" x14ac:dyDescent="0.25">
      <c r="A46" s="78" t="str">
        <f t="shared" si="0"/>
        <v>0</v>
      </c>
      <c r="B46" s="78" t="s">
        <v>64</v>
      </c>
      <c r="C46" s="84"/>
      <c r="D46" s="85"/>
      <c r="E46" s="85"/>
      <c r="F46" s="89"/>
      <c r="G46" s="87"/>
      <c r="H46" s="88"/>
      <c r="I46" s="89"/>
      <c r="J46" s="27">
        <f t="shared" si="2"/>
        <v>1</v>
      </c>
      <c r="K46" s="105"/>
      <c r="L46" s="123"/>
      <c r="M46" s="16" t="s">
        <v>23</v>
      </c>
      <c r="N46" s="133"/>
      <c r="O46" s="16" t="s">
        <v>26</v>
      </c>
      <c r="P46" s="133"/>
      <c r="Q46" s="16"/>
      <c r="R46" s="16"/>
      <c r="S46" s="133"/>
      <c r="T46" s="53"/>
    </row>
    <row r="47" spans="1:20" s="1" customFormat="1" ht="15.75" x14ac:dyDescent="0.25">
      <c r="A47" s="78" t="str">
        <f t="shared" si="0"/>
        <v>0</v>
      </c>
      <c r="B47" s="78" t="s">
        <v>64</v>
      </c>
      <c r="C47" s="84"/>
      <c r="D47" s="85"/>
      <c r="E47" s="85"/>
      <c r="F47" s="89"/>
      <c r="G47" s="87"/>
      <c r="H47" s="88"/>
      <c r="I47" s="89"/>
      <c r="J47" s="27">
        <f t="shared" si="2"/>
        <v>1</v>
      </c>
      <c r="K47" s="105"/>
      <c r="L47" s="123"/>
      <c r="M47" s="16" t="s">
        <v>23</v>
      </c>
      <c r="N47" s="133"/>
      <c r="O47" s="16" t="s">
        <v>26</v>
      </c>
      <c r="P47" s="133"/>
      <c r="Q47" s="16"/>
      <c r="R47" s="16"/>
      <c r="S47" s="133"/>
      <c r="T47" s="53"/>
    </row>
    <row r="48" spans="1:20" s="1" customFormat="1" ht="15.75" x14ac:dyDescent="0.25">
      <c r="A48" s="78" t="str">
        <f t="shared" si="0"/>
        <v>0</v>
      </c>
      <c r="B48" s="78" t="s">
        <v>64</v>
      </c>
      <c r="C48" s="84"/>
      <c r="D48" s="85"/>
      <c r="E48" s="85"/>
      <c r="F48" s="89"/>
      <c r="G48" s="87"/>
      <c r="H48" s="88"/>
      <c r="I48" s="89"/>
      <c r="J48" s="27">
        <f t="shared" si="2"/>
        <v>1</v>
      </c>
      <c r="K48" s="105"/>
      <c r="L48" s="123"/>
      <c r="M48" s="16" t="s">
        <v>23</v>
      </c>
      <c r="N48" s="133"/>
      <c r="O48" s="16" t="s">
        <v>26</v>
      </c>
      <c r="P48" s="133"/>
      <c r="Q48" s="43"/>
      <c r="R48" s="16" t="s">
        <v>28</v>
      </c>
      <c r="S48" s="133"/>
      <c r="T48" s="53"/>
    </row>
    <row r="49" spans="1:20" s="1" customFormat="1" ht="15.75" x14ac:dyDescent="0.25">
      <c r="A49" s="78" t="str">
        <f t="shared" si="0"/>
        <v>0</v>
      </c>
      <c r="B49" s="78" t="s">
        <v>64</v>
      </c>
      <c r="C49" s="84"/>
      <c r="D49" s="85"/>
      <c r="E49" s="85"/>
      <c r="F49" s="89"/>
      <c r="G49" s="87"/>
      <c r="H49" s="88"/>
      <c r="I49" s="89"/>
      <c r="J49" s="27">
        <f t="shared" si="2"/>
        <v>1</v>
      </c>
      <c r="K49" s="105"/>
      <c r="L49" s="123"/>
      <c r="M49" s="16" t="s">
        <v>23</v>
      </c>
      <c r="N49" s="133"/>
      <c r="O49" s="16" t="s">
        <v>26</v>
      </c>
      <c r="P49" s="133"/>
      <c r="Q49" s="16"/>
      <c r="R49" s="16"/>
      <c r="S49" s="133"/>
      <c r="T49" s="53"/>
    </row>
    <row r="50" spans="1:20" s="1" customFormat="1" ht="15.75" x14ac:dyDescent="0.25">
      <c r="A50" s="78" t="str">
        <f t="shared" si="0"/>
        <v>0</v>
      </c>
      <c r="B50" s="78" t="s">
        <v>64</v>
      </c>
      <c r="C50" s="84"/>
      <c r="D50" s="85"/>
      <c r="E50" s="85"/>
      <c r="F50" s="89"/>
      <c r="G50" s="87"/>
      <c r="H50" s="88"/>
      <c r="I50" s="89"/>
      <c r="J50" s="27">
        <f t="shared" si="2"/>
        <v>1</v>
      </c>
      <c r="K50" s="105"/>
      <c r="L50" s="123"/>
      <c r="M50" s="16" t="s">
        <v>23</v>
      </c>
      <c r="N50" s="133"/>
      <c r="O50" s="16" t="s">
        <v>26</v>
      </c>
      <c r="P50" s="133"/>
      <c r="Q50" s="43" t="s">
        <v>67</v>
      </c>
      <c r="R50" s="16" t="s">
        <v>28</v>
      </c>
      <c r="S50" s="133"/>
      <c r="T50" s="53"/>
    </row>
    <row r="51" spans="1:20" s="1" customFormat="1" ht="15.75" x14ac:dyDescent="0.25">
      <c r="A51" s="78" t="str">
        <f t="shared" si="0"/>
        <v>0</v>
      </c>
      <c r="B51" s="78" t="s">
        <v>64</v>
      </c>
      <c r="C51" s="84"/>
      <c r="D51" s="85"/>
      <c r="E51" s="85"/>
      <c r="F51" s="89"/>
      <c r="G51" s="87"/>
      <c r="H51" s="88"/>
      <c r="I51" s="89"/>
      <c r="J51" s="27">
        <f t="shared" si="2"/>
        <v>1</v>
      </c>
      <c r="K51" s="105"/>
      <c r="L51" s="123"/>
      <c r="M51" s="16" t="s">
        <v>23</v>
      </c>
      <c r="N51" s="133"/>
      <c r="O51" s="16" t="s">
        <v>23</v>
      </c>
      <c r="P51" s="133" t="s">
        <v>24</v>
      </c>
      <c r="Q51" s="43" t="s">
        <v>68</v>
      </c>
      <c r="R51" s="16" t="s">
        <v>28</v>
      </c>
      <c r="S51" s="133"/>
      <c r="T51" s="53"/>
    </row>
    <row r="52" spans="1:20" s="1" customFormat="1" ht="15.75" x14ac:dyDescent="0.25">
      <c r="A52" s="78" t="str">
        <f t="shared" si="0"/>
        <v>0</v>
      </c>
      <c r="B52" s="78" t="s">
        <v>64</v>
      </c>
      <c r="C52" s="84"/>
      <c r="D52" s="85"/>
      <c r="E52" s="85"/>
      <c r="F52" s="89"/>
      <c r="G52" s="87"/>
      <c r="H52" s="88"/>
      <c r="I52" s="89"/>
      <c r="J52" s="27">
        <f t="shared" si="2"/>
        <v>1</v>
      </c>
      <c r="K52" s="105"/>
      <c r="L52" s="123"/>
      <c r="M52" s="16" t="s">
        <v>23</v>
      </c>
      <c r="N52" s="133"/>
      <c r="O52" s="16" t="s">
        <v>26</v>
      </c>
      <c r="P52" s="133"/>
      <c r="Q52" s="16"/>
      <c r="R52" s="16"/>
      <c r="S52" s="133"/>
      <c r="T52" s="53"/>
    </row>
    <row r="53" spans="1:20" s="1" customFormat="1" ht="15.75" x14ac:dyDescent="0.25">
      <c r="A53" s="78" t="str">
        <f t="shared" si="0"/>
        <v>0</v>
      </c>
      <c r="B53" s="78" t="s">
        <v>64</v>
      </c>
      <c r="C53" s="84"/>
      <c r="D53" s="85"/>
      <c r="E53" s="85"/>
      <c r="F53" s="89"/>
      <c r="G53" s="87"/>
      <c r="H53" s="88"/>
      <c r="I53" s="89"/>
      <c r="J53" s="27">
        <f t="shared" si="2"/>
        <v>1</v>
      </c>
      <c r="K53" s="105"/>
      <c r="L53" s="123"/>
      <c r="M53" s="16" t="s">
        <v>23</v>
      </c>
      <c r="N53" s="133"/>
      <c r="O53" s="16" t="s">
        <v>26</v>
      </c>
      <c r="P53" s="133"/>
      <c r="Q53" s="16"/>
      <c r="R53" s="16"/>
      <c r="S53" s="133"/>
      <c r="T53" s="53"/>
    </row>
    <row r="54" spans="1:20" s="1" customFormat="1" ht="15.75" x14ac:dyDescent="0.25">
      <c r="A54" s="78" t="str">
        <f t="shared" si="0"/>
        <v>0</v>
      </c>
      <c r="B54" s="78" t="s">
        <v>64</v>
      </c>
      <c r="C54" s="84"/>
      <c r="D54" s="85"/>
      <c r="E54" s="85"/>
      <c r="F54" s="89"/>
      <c r="G54" s="87"/>
      <c r="H54" s="88"/>
      <c r="I54" s="89"/>
      <c r="J54" s="27">
        <f t="shared" si="2"/>
        <v>1</v>
      </c>
      <c r="K54" s="105"/>
      <c r="L54" s="123"/>
      <c r="M54" s="16" t="s">
        <v>23</v>
      </c>
      <c r="N54" s="133"/>
      <c r="O54" s="16" t="s">
        <v>23</v>
      </c>
      <c r="P54" s="133" t="s">
        <v>24</v>
      </c>
      <c r="Q54" s="43" t="s">
        <v>69</v>
      </c>
      <c r="R54" s="16" t="s">
        <v>28</v>
      </c>
      <c r="S54" s="133"/>
      <c r="T54" s="53"/>
    </row>
    <row r="55" spans="1:20" s="1" customFormat="1" ht="15.75" x14ac:dyDescent="0.25">
      <c r="A55" s="78" t="str">
        <f t="shared" si="0"/>
        <v>0</v>
      </c>
      <c r="B55" s="78" t="s">
        <v>64</v>
      </c>
      <c r="C55" s="84"/>
      <c r="D55" s="85"/>
      <c r="E55" s="85"/>
      <c r="F55" s="89"/>
      <c r="G55" s="87"/>
      <c r="H55" s="88"/>
      <c r="I55" s="89"/>
      <c r="J55" s="27">
        <f t="shared" si="2"/>
        <v>1</v>
      </c>
      <c r="K55" s="105"/>
      <c r="L55" s="123"/>
      <c r="M55" s="16" t="s">
        <v>23</v>
      </c>
      <c r="N55" s="133"/>
      <c r="O55" s="16" t="s">
        <v>26</v>
      </c>
      <c r="P55" s="133"/>
      <c r="Q55" s="16"/>
      <c r="R55" s="16"/>
      <c r="S55" s="133"/>
      <c r="T55" s="53"/>
    </row>
    <row r="56" spans="1:20" s="1" customFormat="1" ht="15.75" x14ac:dyDescent="0.25">
      <c r="A56" s="78" t="str">
        <f t="shared" si="0"/>
        <v>0</v>
      </c>
      <c r="B56" s="78" t="s">
        <v>64</v>
      </c>
      <c r="C56" s="84"/>
      <c r="D56" s="85"/>
      <c r="E56" s="85"/>
      <c r="F56" s="89"/>
      <c r="G56" s="87"/>
      <c r="H56" s="88"/>
      <c r="I56" s="89"/>
      <c r="J56" s="27">
        <f t="shared" si="2"/>
        <v>1</v>
      </c>
      <c r="K56" s="105"/>
      <c r="L56" s="123"/>
      <c r="M56" s="16" t="s">
        <v>23</v>
      </c>
      <c r="N56" s="133"/>
      <c r="O56" s="16" t="s">
        <v>23</v>
      </c>
      <c r="P56" s="133" t="s">
        <v>24</v>
      </c>
      <c r="Q56" s="43" t="s">
        <v>70</v>
      </c>
      <c r="R56" s="16" t="s">
        <v>28</v>
      </c>
      <c r="S56" s="133"/>
      <c r="T56" s="53"/>
    </row>
    <row r="57" spans="1:20" s="1" customFormat="1" ht="15.75" x14ac:dyDescent="0.25">
      <c r="A57" s="78" t="str">
        <f t="shared" si="0"/>
        <v>0</v>
      </c>
      <c r="B57" s="78" t="s">
        <v>64</v>
      </c>
      <c r="C57" s="84"/>
      <c r="D57" s="85"/>
      <c r="E57" s="85"/>
      <c r="F57" s="89"/>
      <c r="G57" s="87"/>
      <c r="H57" s="88"/>
      <c r="I57" s="89"/>
      <c r="J57" s="27">
        <f t="shared" si="2"/>
        <v>1</v>
      </c>
      <c r="K57" s="105"/>
      <c r="L57" s="123"/>
      <c r="M57" s="16" t="s">
        <v>23</v>
      </c>
      <c r="N57" s="133"/>
      <c r="O57" s="16" t="s">
        <v>26</v>
      </c>
      <c r="P57" s="133"/>
      <c r="Q57" s="43" t="s">
        <v>71</v>
      </c>
      <c r="R57" s="16" t="s">
        <v>25</v>
      </c>
      <c r="S57" s="133"/>
      <c r="T57" s="53"/>
    </row>
    <row r="58" spans="1:20" s="1" customFormat="1" ht="15.75" x14ac:dyDescent="0.25">
      <c r="A58" s="78" t="str">
        <f t="shared" si="0"/>
        <v>0</v>
      </c>
      <c r="B58" s="78" t="s">
        <v>64</v>
      </c>
      <c r="C58" s="84"/>
      <c r="D58" s="85"/>
      <c r="E58" s="85"/>
      <c r="F58" s="89"/>
      <c r="G58" s="87"/>
      <c r="H58" s="88"/>
      <c r="I58" s="89"/>
      <c r="J58" s="27">
        <f t="shared" si="2"/>
        <v>1</v>
      </c>
      <c r="K58" s="105"/>
      <c r="L58" s="123"/>
      <c r="M58" s="16" t="s">
        <v>23</v>
      </c>
      <c r="N58" s="133"/>
      <c r="O58" s="16" t="s">
        <v>26</v>
      </c>
      <c r="P58" s="133"/>
      <c r="Q58" s="16"/>
      <c r="R58" s="16"/>
      <c r="S58" s="133"/>
      <c r="T58" s="53"/>
    </row>
    <row r="59" spans="1:20" s="1" customFormat="1" ht="15.75" x14ac:dyDescent="0.25">
      <c r="A59" s="78" t="str">
        <f t="shared" si="0"/>
        <v>0</v>
      </c>
      <c r="B59" s="78" t="s">
        <v>64</v>
      </c>
      <c r="C59" s="84"/>
      <c r="D59" s="85"/>
      <c r="E59" s="85"/>
      <c r="F59" s="89"/>
      <c r="G59" s="87"/>
      <c r="H59" s="88"/>
      <c r="I59" s="89"/>
      <c r="J59" s="27">
        <f t="shared" si="2"/>
        <v>1</v>
      </c>
      <c r="K59" s="105"/>
      <c r="L59" s="123"/>
      <c r="M59" s="16" t="s">
        <v>23</v>
      </c>
      <c r="N59" s="133"/>
      <c r="O59" s="16" t="s">
        <v>26</v>
      </c>
      <c r="P59" s="133"/>
      <c r="Q59" s="16"/>
      <c r="R59" s="16"/>
      <c r="S59" s="133"/>
      <c r="T59" s="53"/>
    </row>
    <row r="60" spans="1:20" s="1" customFormat="1" ht="15.75" x14ac:dyDescent="0.25">
      <c r="A60" s="78" t="str">
        <f t="shared" si="0"/>
        <v>0</v>
      </c>
      <c r="B60" s="78" t="s">
        <v>64</v>
      </c>
      <c r="C60" s="84"/>
      <c r="D60" s="85"/>
      <c r="E60" s="85"/>
      <c r="F60" s="89"/>
      <c r="G60" s="87"/>
      <c r="H60" s="88"/>
      <c r="I60" s="89"/>
      <c r="J60" s="27">
        <f t="shared" si="2"/>
        <v>1</v>
      </c>
      <c r="K60" s="105"/>
      <c r="L60" s="123"/>
      <c r="M60" s="16" t="s">
        <v>23</v>
      </c>
      <c r="N60" s="133"/>
      <c r="O60" s="16" t="s">
        <v>26</v>
      </c>
      <c r="P60" s="133"/>
      <c r="Q60" s="16"/>
      <c r="R60" s="16"/>
      <c r="S60" s="133"/>
      <c r="T60" s="53"/>
    </row>
    <row r="61" spans="1:20" s="1" customFormat="1" ht="16.5" thickBot="1" x14ac:dyDescent="0.3">
      <c r="A61" s="154" t="str">
        <f t="shared" si="0"/>
        <v>0</v>
      </c>
      <c r="B61" s="78" t="s">
        <v>64</v>
      </c>
      <c r="C61" s="155"/>
      <c r="D61" s="156"/>
      <c r="E61" s="90"/>
      <c r="F61" s="91"/>
      <c r="G61" s="92"/>
      <c r="H61" s="93"/>
      <c r="I61" s="91"/>
      <c r="J61" s="27">
        <f t="shared" si="2"/>
        <v>1</v>
      </c>
      <c r="K61" s="106"/>
      <c r="L61" s="124"/>
      <c r="M61" s="40" t="s">
        <v>23</v>
      </c>
      <c r="N61" s="46"/>
      <c r="O61" s="16" t="s">
        <v>26</v>
      </c>
      <c r="P61" s="133"/>
      <c r="Q61" s="40"/>
      <c r="R61" s="40"/>
      <c r="S61" s="46"/>
      <c r="T61" s="54"/>
    </row>
    <row r="62" spans="1:20" ht="59.25" customHeight="1" thickTop="1" x14ac:dyDescent="0.25">
      <c r="A62" s="41" t="str">
        <f>LEFT(RIGHT(B62,3),1)</f>
        <v>1</v>
      </c>
      <c r="B62" s="157" t="s">
        <v>72</v>
      </c>
      <c r="C62" s="157"/>
      <c r="D62" s="65"/>
      <c r="E62" s="59"/>
      <c r="F62" s="48"/>
      <c r="G62" s="42"/>
      <c r="H62" s="42"/>
      <c r="I62" s="48"/>
      <c r="J62" s="27">
        <f t="shared" si="2"/>
        <v>1</v>
      </c>
      <c r="K62" s="107"/>
      <c r="L62" s="125"/>
      <c r="M62" s="41" t="s">
        <v>23</v>
      </c>
      <c r="N62" s="64"/>
      <c r="O62" s="41"/>
      <c r="P62" s="41"/>
      <c r="Q62" s="41"/>
      <c r="R62" s="16"/>
      <c r="S62" s="64"/>
      <c r="T62" s="65"/>
    </row>
    <row r="63" spans="1:20" ht="15.75" x14ac:dyDescent="0.25">
      <c r="A63" s="16" t="str">
        <f t="shared" ref="A63:A126" si="3">LEFT(RIGHT(B63,3),1)</f>
        <v>1</v>
      </c>
      <c r="B63" s="56" t="s">
        <v>72</v>
      </c>
      <c r="J63" s="27">
        <f t="shared" si="2"/>
        <v>1</v>
      </c>
      <c r="K63" s="108"/>
      <c r="L63" s="43"/>
      <c r="M63" s="16" t="s">
        <v>23</v>
      </c>
      <c r="N63" s="133"/>
      <c r="O63" s="16"/>
      <c r="P63" s="151"/>
      <c r="Q63" s="16"/>
      <c r="R63" s="16"/>
      <c r="S63" s="133"/>
      <c r="T63" s="53"/>
    </row>
    <row r="64" spans="1:20" ht="15.75" x14ac:dyDescent="0.25">
      <c r="A64" s="16" t="str">
        <f t="shared" si="3"/>
        <v>1</v>
      </c>
      <c r="B64" s="56" t="s">
        <v>72</v>
      </c>
      <c r="J64" s="27">
        <f t="shared" si="2"/>
        <v>1</v>
      </c>
      <c r="K64" s="108"/>
      <c r="L64" s="43"/>
      <c r="M64" s="16" t="s">
        <v>23</v>
      </c>
      <c r="N64" s="133"/>
      <c r="O64" s="16"/>
      <c r="P64" s="151"/>
      <c r="Q64" s="16"/>
      <c r="R64" s="16"/>
      <c r="S64" s="133"/>
      <c r="T64" s="53"/>
    </row>
    <row r="65" spans="1:39 16382:16383" ht="15.75" x14ac:dyDescent="0.25">
      <c r="A65" s="16" t="str">
        <f t="shared" si="3"/>
        <v>1</v>
      </c>
      <c r="B65" s="56" t="s">
        <v>72</v>
      </c>
      <c r="J65" s="27">
        <f t="shared" si="2"/>
        <v>1</v>
      </c>
      <c r="K65" s="108"/>
      <c r="L65" s="43"/>
      <c r="M65" s="16" t="s">
        <v>23</v>
      </c>
      <c r="N65" s="133"/>
      <c r="O65" s="16"/>
      <c r="P65" s="151"/>
      <c r="Q65" s="16"/>
      <c r="R65" s="16"/>
      <c r="S65" s="133"/>
      <c r="T65" s="53"/>
    </row>
    <row r="66" spans="1:39 16382:16383" ht="15.75" x14ac:dyDescent="0.25">
      <c r="A66" s="16" t="str">
        <f t="shared" si="3"/>
        <v>1</v>
      </c>
      <c r="B66" s="56" t="s">
        <v>72</v>
      </c>
      <c r="J66" s="27">
        <f t="shared" si="2"/>
        <v>1</v>
      </c>
      <c r="K66" s="108"/>
      <c r="L66" s="43"/>
      <c r="M66" s="16" t="s">
        <v>23</v>
      </c>
      <c r="N66" s="133"/>
      <c r="O66" s="16"/>
      <c r="P66" s="151"/>
      <c r="Q66" s="16"/>
      <c r="R66" s="16"/>
      <c r="S66" s="133"/>
      <c r="T66" s="53"/>
    </row>
    <row r="67" spans="1:39 16382:16383" ht="16.5" thickBot="1" x14ac:dyDescent="0.3">
      <c r="A67" s="16" t="str">
        <f t="shared" si="3"/>
        <v>1</v>
      </c>
      <c r="B67" s="252" t="s">
        <v>72</v>
      </c>
      <c r="F67" s="63"/>
      <c r="H67" s="95"/>
      <c r="I67" s="69"/>
      <c r="J67" s="1">
        <f t="shared" si="2"/>
        <v>1</v>
      </c>
      <c r="K67" s="133"/>
      <c r="L67" s="43"/>
      <c r="M67" s="16" t="s">
        <v>23</v>
      </c>
      <c r="N67" s="133"/>
      <c r="O67" s="16"/>
      <c r="P67" s="151"/>
      <c r="Q67" s="16"/>
      <c r="R67" s="16"/>
      <c r="S67" s="133"/>
      <c r="T67" s="53"/>
      <c r="XFB67" s="6"/>
      <c r="XFC67" s="6"/>
    </row>
    <row r="68" spans="1:39 16382:16383" ht="15.75" thickTop="1" x14ac:dyDescent="0.25">
      <c r="A68" s="67" t="str">
        <f t="shared" si="3"/>
        <v>1</v>
      </c>
      <c r="B68" s="55" t="s">
        <v>73</v>
      </c>
      <c r="C68" s="55"/>
      <c r="D68" s="57"/>
      <c r="E68" s="57"/>
      <c r="F68" s="96"/>
      <c r="G68" s="67"/>
      <c r="H68" s="67"/>
      <c r="I68" s="97"/>
      <c r="J68" s="1">
        <f t="shared" ref="J68:J93" si="4">IFERROR(FIND(G$3,H68),0)</f>
        <v>1</v>
      </c>
      <c r="K68" s="109"/>
      <c r="L68" s="110"/>
      <c r="M68" s="38" t="s">
        <v>26</v>
      </c>
      <c r="N68" s="50"/>
      <c r="O68" s="39"/>
      <c r="P68" s="39"/>
      <c r="Q68" s="39"/>
      <c r="R68" s="39"/>
      <c r="S68" s="39"/>
      <c r="T68" s="50"/>
      <c r="XFB68" s="5"/>
      <c r="XFC68" s="5"/>
    </row>
    <row r="69" spans="1:39 16382:16383" x14ac:dyDescent="0.25">
      <c r="A69" s="16" t="str">
        <f t="shared" si="3"/>
        <v>1</v>
      </c>
      <c r="B69" s="56" t="s">
        <v>73</v>
      </c>
      <c r="C69" s="56"/>
      <c r="D69" s="59"/>
      <c r="E69" s="115"/>
      <c r="F69" s="99"/>
      <c r="G69" s="42"/>
      <c r="H69" s="42"/>
      <c r="I69" s="100"/>
      <c r="J69" s="1">
        <f t="shared" si="4"/>
        <v>1</v>
      </c>
      <c r="K69" s="51"/>
      <c r="L69" s="126"/>
      <c r="M69" s="16" t="s">
        <v>26</v>
      </c>
      <c r="N69" s="133"/>
      <c r="O69" s="16"/>
      <c r="P69" s="151"/>
      <c r="Q69" s="16"/>
      <c r="R69" s="16"/>
      <c r="S69" s="133"/>
      <c r="T69" s="53"/>
      <c r="XFB69" s="23"/>
      <c r="XFC69" s="23"/>
    </row>
    <row r="70" spans="1:39 16382:16383" x14ac:dyDescent="0.25">
      <c r="A70" s="16" t="str">
        <f t="shared" si="3"/>
        <v>1</v>
      </c>
      <c r="B70" s="56" t="s">
        <v>73</v>
      </c>
      <c r="C70" s="56"/>
      <c r="D70" s="59"/>
      <c r="E70" s="115"/>
      <c r="F70" s="99"/>
      <c r="G70" s="42"/>
      <c r="H70" s="42"/>
      <c r="I70" s="100"/>
      <c r="J70" s="1">
        <f t="shared" si="4"/>
        <v>1</v>
      </c>
      <c r="K70" s="51"/>
      <c r="L70" s="126"/>
      <c r="M70" s="16" t="s">
        <v>26</v>
      </c>
      <c r="N70" s="133"/>
      <c r="O70" s="16"/>
      <c r="P70" s="151"/>
      <c r="Q70" s="16"/>
      <c r="R70" s="16"/>
      <c r="S70" s="133"/>
      <c r="T70" s="53"/>
      <c r="XFB70" s="23"/>
      <c r="XFC70" s="23"/>
    </row>
    <row r="71" spans="1:39 16382:16383" x14ac:dyDescent="0.25">
      <c r="A71" s="16" t="str">
        <f t="shared" si="3"/>
        <v>1</v>
      </c>
      <c r="B71" s="56" t="s">
        <v>73</v>
      </c>
      <c r="C71" s="56"/>
      <c r="D71" s="59"/>
      <c r="E71" s="115"/>
      <c r="F71" s="99"/>
      <c r="G71" s="42"/>
      <c r="H71" s="42"/>
      <c r="I71" s="100"/>
      <c r="J71" s="1">
        <f t="shared" si="4"/>
        <v>1</v>
      </c>
      <c r="K71" s="51"/>
      <c r="L71" s="126"/>
      <c r="M71" s="16" t="s">
        <v>26</v>
      </c>
      <c r="N71" s="133"/>
      <c r="O71" s="16"/>
      <c r="P71" s="151"/>
      <c r="Q71" s="16"/>
      <c r="R71" s="16"/>
      <c r="S71" s="133"/>
      <c r="T71" s="53"/>
      <c r="XFB71" s="23"/>
      <c r="XFC71" s="23"/>
    </row>
    <row r="72" spans="1:39 16382:16383" x14ac:dyDescent="0.25">
      <c r="A72" s="16" t="str">
        <f t="shared" si="3"/>
        <v>1</v>
      </c>
      <c r="B72" s="56" t="s">
        <v>73</v>
      </c>
      <c r="C72" s="56"/>
      <c r="D72" s="59"/>
      <c r="E72" s="115"/>
      <c r="F72" s="99"/>
      <c r="G72" s="42"/>
      <c r="H72" s="42"/>
      <c r="I72" s="100"/>
      <c r="J72" s="1">
        <f t="shared" si="4"/>
        <v>1</v>
      </c>
      <c r="K72" s="51"/>
      <c r="L72" s="126"/>
      <c r="M72" s="16" t="s">
        <v>26</v>
      </c>
      <c r="N72" s="133"/>
      <c r="O72" s="16"/>
      <c r="P72" s="151"/>
      <c r="Q72" s="16"/>
      <c r="R72" s="16"/>
      <c r="S72" s="133"/>
      <c r="T72" s="53"/>
      <c r="XFB72" s="23"/>
      <c r="XFC72" s="23"/>
    </row>
    <row r="73" spans="1:39 16382:16383" x14ac:dyDescent="0.25">
      <c r="A73" s="16" t="str">
        <f t="shared" si="3"/>
        <v>1</v>
      </c>
      <c r="B73" s="56" t="s">
        <v>73</v>
      </c>
      <c r="C73" s="56"/>
      <c r="D73" s="59"/>
      <c r="E73" s="115"/>
      <c r="F73" s="99"/>
      <c r="G73" s="42"/>
      <c r="H73" s="42"/>
      <c r="I73" s="100"/>
      <c r="J73" s="1">
        <f t="shared" si="4"/>
        <v>1</v>
      </c>
      <c r="K73" s="51"/>
      <c r="L73" s="126"/>
      <c r="M73" s="16" t="s">
        <v>26</v>
      </c>
      <c r="N73" s="133"/>
      <c r="O73" s="16"/>
      <c r="P73" s="151"/>
      <c r="Q73" s="16"/>
      <c r="R73" s="16"/>
      <c r="S73" s="133"/>
      <c r="T73" s="53"/>
      <c r="XFB73" s="23"/>
      <c r="XFC73" s="23"/>
    </row>
    <row r="74" spans="1:39 16382:16383" x14ac:dyDescent="0.25">
      <c r="A74" s="16" t="str">
        <f t="shared" si="3"/>
        <v>1</v>
      </c>
      <c r="B74" s="56" t="s">
        <v>73</v>
      </c>
      <c r="C74" s="56"/>
      <c r="D74" s="59"/>
      <c r="E74" s="115"/>
      <c r="F74" s="99"/>
      <c r="G74" s="42"/>
      <c r="H74" s="42"/>
      <c r="I74" s="100"/>
      <c r="J74" s="1">
        <f t="shared" si="4"/>
        <v>1</v>
      </c>
      <c r="K74" s="51"/>
      <c r="L74" s="126"/>
      <c r="M74" s="16" t="s">
        <v>26</v>
      </c>
      <c r="N74" s="133"/>
      <c r="O74" s="16"/>
      <c r="P74" s="151"/>
      <c r="Q74" s="16"/>
      <c r="R74" s="16"/>
      <c r="S74" s="133"/>
      <c r="T74" s="53"/>
      <c r="XFB74" s="23"/>
      <c r="XFC74" s="23"/>
    </row>
    <row r="75" spans="1:39 16382:16383" ht="15.75" thickBot="1" x14ac:dyDescent="0.3">
      <c r="A75" s="16" t="str">
        <f t="shared" si="3"/>
        <v>1</v>
      </c>
      <c r="B75" s="252" t="s">
        <v>73</v>
      </c>
      <c r="C75" s="56"/>
      <c r="D75" s="59"/>
      <c r="E75" s="115"/>
      <c r="F75" s="99"/>
      <c r="G75" s="42"/>
      <c r="H75" s="42"/>
      <c r="I75" s="100"/>
      <c r="J75" s="1">
        <f t="shared" si="4"/>
        <v>1</v>
      </c>
      <c r="K75" s="51"/>
      <c r="L75" s="126"/>
      <c r="M75" s="37" t="s">
        <v>26</v>
      </c>
      <c r="N75" s="52"/>
      <c r="O75" s="16"/>
      <c r="P75" s="151"/>
      <c r="Q75" s="16"/>
      <c r="R75" s="16"/>
      <c r="S75" s="52"/>
      <c r="T75" s="60"/>
      <c r="XFB75" s="23"/>
      <c r="XFC75" s="23"/>
    </row>
    <row r="76" spans="1:39 16382:16383" ht="15.75" thickTop="1" x14ac:dyDescent="0.25">
      <c r="A76" s="67" t="str">
        <f t="shared" si="3"/>
        <v>3</v>
      </c>
      <c r="B76" s="56" t="s">
        <v>74</v>
      </c>
      <c r="C76" s="55"/>
      <c r="D76" s="57"/>
      <c r="E76" s="57"/>
      <c r="F76" s="58"/>
      <c r="G76" s="67"/>
      <c r="H76" s="67"/>
      <c r="I76" s="58"/>
      <c r="J76" s="8">
        <f t="shared" si="4"/>
        <v>1</v>
      </c>
      <c r="K76" s="110"/>
      <c r="L76" s="110"/>
      <c r="M76" s="16" t="s">
        <v>23</v>
      </c>
      <c r="N76" s="50"/>
      <c r="O76" s="39"/>
      <c r="P76" s="39"/>
      <c r="Q76" s="39"/>
      <c r="R76" s="39"/>
      <c r="S76" s="39"/>
      <c r="T76" s="67"/>
      <c r="U76" s="23"/>
      <c r="V76" s="14"/>
      <c r="W76" s="14"/>
      <c r="X76" s="4"/>
      <c r="Y76" s="10"/>
      <c r="Z76" s="10"/>
      <c r="AA76" s="4"/>
      <c r="AB76" s="24"/>
      <c r="AC76" s="35"/>
      <c r="AD76" s="42"/>
      <c r="AE76" s="4"/>
      <c r="AF76" s="4"/>
      <c r="AG76" s="4"/>
      <c r="AH76" s="42"/>
      <c r="AI76" s="42"/>
      <c r="AJ76" s="4"/>
      <c r="AK76" s="4"/>
      <c r="AL76" s="4"/>
      <c r="AM76" s="25"/>
      <c r="XFB76" s="23"/>
      <c r="XFC76" s="23"/>
    </row>
    <row r="77" spans="1:39 16382:16383" x14ac:dyDescent="0.25">
      <c r="A77" s="16" t="str">
        <f t="shared" si="3"/>
        <v>3</v>
      </c>
      <c r="B77" s="56" t="s">
        <v>74</v>
      </c>
      <c r="C77" s="56"/>
      <c r="D77" s="59"/>
      <c r="E77" s="98"/>
      <c r="F77" s="99"/>
      <c r="G77" s="42"/>
      <c r="H77" s="42"/>
      <c r="I77" s="100"/>
      <c r="J77" s="4">
        <f t="shared" si="4"/>
        <v>1</v>
      </c>
      <c r="K77" s="126"/>
      <c r="L77" s="43"/>
      <c r="M77" s="16" t="s">
        <v>23</v>
      </c>
      <c r="N77" s="133"/>
      <c r="O77" s="16"/>
      <c r="P77" s="151"/>
      <c r="Q77" s="16"/>
      <c r="R77" s="16"/>
      <c r="S77" s="53"/>
      <c r="T77" s="42"/>
      <c r="U77" s="23"/>
      <c r="V77" s="25"/>
      <c r="W77" s="26"/>
      <c r="X77" s="30"/>
      <c r="Y77" s="10"/>
      <c r="Z77" s="10"/>
      <c r="AA77" s="29"/>
      <c r="AB77" s="4"/>
      <c r="AC77" s="35"/>
      <c r="AD77" s="16"/>
      <c r="AH77" s="16"/>
      <c r="AI77" s="16"/>
      <c r="AM77" s="32"/>
      <c r="XFB77" s="23"/>
      <c r="XFC77" s="23"/>
    </row>
    <row r="78" spans="1:39 16382:16383" x14ac:dyDescent="0.25">
      <c r="A78" s="16" t="str">
        <f t="shared" si="3"/>
        <v>3</v>
      </c>
      <c r="B78" s="56" t="s">
        <v>74</v>
      </c>
      <c r="C78" s="56"/>
      <c r="D78" s="59"/>
      <c r="E78" s="98"/>
      <c r="F78" s="99"/>
      <c r="G78" s="42"/>
      <c r="H78" s="42"/>
      <c r="I78" s="100"/>
      <c r="J78" s="4">
        <f t="shared" si="4"/>
        <v>1</v>
      </c>
      <c r="K78" s="126"/>
      <c r="L78" s="43"/>
      <c r="M78" s="16" t="s">
        <v>23</v>
      </c>
      <c r="N78" s="133"/>
      <c r="O78" s="16"/>
      <c r="P78" s="151"/>
      <c r="Q78" s="16"/>
      <c r="R78" s="16"/>
      <c r="S78" s="53"/>
      <c r="T78" s="42"/>
      <c r="U78" s="23"/>
      <c r="V78" s="25"/>
      <c r="W78" s="26"/>
      <c r="X78" s="30"/>
      <c r="Y78" s="10"/>
      <c r="Z78" s="10"/>
      <c r="AA78" s="29"/>
      <c r="AB78" s="4"/>
      <c r="AC78" s="35"/>
      <c r="AD78" s="16"/>
      <c r="AH78" s="16"/>
      <c r="AI78" s="16"/>
      <c r="AM78" s="32"/>
      <c r="XFB78" s="23"/>
      <c r="XFC78" s="23"/>
    </row>
    <row r="79" spans="1:39 16382:16383" x14ac:dyDescent="0.25">
      <c r="A79" s="16" t="str">
        <f t="shared" si="3"/>
        <v>3</v>
      </c>
      <c r="B79" s="56" t="s">
        <v>74</v>
      </c>
      <c r="C79" s="56"/>
      <c r="D79" s="59"/>
      <c r="E79" s="98"/>
      <c r="F79" s="99"/>
      <c r="G79" s="42"/>
      <c r="H79" s="42"/>
      <c r="I79" s="100"/>
      <c r="J79" s="4">
        <f t="shared" si="4"/>
        <v>1</v>
      </c>
      <c r="K79" s="126"/>
      <c r="L79" s="43"/>
      <c r="M79" s="16" t="s">
        <v>23</v>
      </c>
      <c r="N79" s="133"/>
      <c r="O79" s="16"/>
      <c r="P79" s="151"/>
      <c r="Q79" s="16"/>
      <c r="R79" s="16"/>
      <c r="S79" s="53"/>
      <c r="T79" s="42"/>
      <c r="U79" s="23"/>
      <c r="V79" s="25"/>
      <c r="W79" s="26"/>
      <c r="X79" s="30"/>
      <c r="Y79" s="10"/>
      <c r="Z79" s="10"/>
      <c r="AA79" s="29"/>
      <c r="AB79" s="4"/>
      <c r="AC79" s="35"/>
      <c r="AD79" s="16"/>
      <c r="AH79" s="16"/>
      <c r="AI79" s="16"/>
      <c r="AM79" s="32"/>
      <c r="XFB79" s="23"/>
      <c r="XFC79" s="23"/>
    </row>
    <row r="80" spans="1:39 16382:16383" x14ac:dyDescent="0.25">
      <c r="A80" s="16" t="str">
        <f t="shared" si="3"/>
        <v>3</v>
      </c>
      <c r="B80" s="56" t="s">
        <v>74</v>
      </c>
      <c r="C80" s="56"/>
      <c r="D80" s="59"/>
      <c r="E80" s="98"/>
      <c r="F80" s="99"/>
      <c r="G80" s="42"/>
      <c r="H80" s="42"/>
      <c r="I80" s="100"/>
      <c r="J80" s="4">
        <f t="shared" si="4"/>
        <v>1</v>
      </c>
      <c r="K80" s="126"/>
      <c r="L80" s="43"/>
      <c r="M80" s="16" t="s">
        <v>23</v>
      </c>
      <c r="N80" s="133"/>
      <c r="O80" s="16"/>
      <c r="P80" s="151"/>
      <c r="Q80" s="16"/>
      <c r="R80" s="16"/>
      <c r="S80" s="53"/>
      <c r="T80" s="42"/>
      <c r="U80" s="23"/>
      <c r="V80" s="25"/>
      <c r="W80" s="26"/>
      <c r="X80" s="30"/>
      <c r="Y80" s="10"/>
      <c r="Z80" s="10"/>
      <c r="AA80" s="29"/>
      <c r="AB80" s="4"/>
      <c r="AC80" s="35"/>
      <c r="AD80" s="16"/>
      <c r="AH80" s="16"/>
      <c r="AI80" s="16"/>
      <c r="AM80" s="32"/>
      <c r="XFB80" s="23"/>
      <c r="XFC80" s="23"/>
    </row>
    <row r="81" spans="1:39 16382:16383" x14ac:dyDescent="0.25">
      <c r="A81" s="16" t="str">
        <f t="shared" si="3"/>
        <v>3</v>
      </c>
      <c r="B81" s="56" t="s">
        <v>74</v>
      </c>
      <c r="C81" s="56"/>
      <c r="D81" s="59"/>
      <c r="E81" s="98"/>
      <c r="F81" s="99"/>
      <c r="G81" s="42"/>
      <c r="H81" s="42"/>
      <c r="I81" s="100"/>
      <c r="J81" s="4">
        <f t="shared" si="4"/>
        <v>1</v>
      </c>
      <c r="K81" s="126"/>
      <c r="L81" s="43"/>
      <c r="M81" s="16" t="s">
        <v>23</v>
      </c>
      <c r="N81" s="133"/>
      <c r="O81" s="16"/>
      <c r="P81" s="151"/>
      <c r="Q81" s="16"/>
      <c r="R81" s="16"/>
      <c r="S81" s="53"/>
      <c r="T81" s="42"/>
      <c r="U81" s="23"/>
      <c r="V81" s="25"/>
      <c r="W81" s="26"/>
      <c r="X81" s="30"/>
      <c r="Y81" s="10"/>
      <c r="Z81" s="10"/>
      <c r="AA81" s="29"/>
      <c r="AB81" s="4"/>
      <c r="AC81" s="35"/>
      <c r="AD81" s="16"/>
      <c r="AH81" s="16"/>
      <c r="AI81" s="16"/>
      <c r="AM81" s="32"/>
      <c r="XFB81" s="23"/>
      <c r="XFC81" s="23"/>
    </row>
    <row r="82" spans="1:39 16382:16383" x14ac:dyDescent="0.25">
      <c r="A82" s="16" t="str">
        <f t="shared" si="3"/>
        <v>3</v>
      </c>
      <c r="B82" s="56" t="s">
        <v>74</v>
      </c>
      <c r="C82" s="56"/>
      <c r="D82" s="59"/>
      <c r="E82" s="98"/>
      <c r="F82" s="99"/>
      <c r="G82" s="42"/>
      <c r="H82" s="42"/>
      <c r="I82" s="100"/>
      <c r="J82" s="4">
        <f t="shared" si="4"/>
        <v>1</v>
      </c>
      <c r="K82" s="126"/>
      <c r="L82" s="43"/>
      <c r="M82" s="16" t="s">
        <v>23</v>
      </c>
      <c r="N82" s="133"/>
      <c r="O82" s="16"/>
      <c r="P82" s="151"/>
      <c r="Q82" s="16"/>
      <c r="R82" s="16"/>
      <c r="S82" s="53"/>
      <c r="T82" s="42"/>
      <c r="U82" s="23"/>
      <c r="V82" s="25"/>
      <c r="W82" s="26"/>
      <c r="X82" s="30"/>
      <c r="Y82" s="10"/>
      <c r="Z82" s="10"/>
      <c r="AA82" s="29"/>
      <c r="AB82" s="4"/>
      <c r="AC82" s="35"/>
      <c r="AD82" s="16"/>
      <c r="AH82" s="16"/>
      <c r="AI82" s="16"/>
      <c r="AM82" s="32"/>
      <c r="XFB82" s="23"/>
      <c r="XFC82" s="23"/>
    </row>
    <row r="83" spans="1:39 16382:16383" ht="15.75" thickBot="1" x14ac:dyDescent="0.3">
      <c r="A83" s="16" t="str">
        <f t="shared" si="3"/>
        <v>3</v>
      </c>
      <c r="B83" s="56" t="s">
        <v>74</v>
      </c>
      <c r="C83" s="56"/>
      <c r="D83" s="59"/>
      <c r="E83" s="98"/>
      <c r="F83" s="99"/>
      <c r="G83" s="42"/>
      <c r="H83" s="42"/>
      <c r="I83" s="100"/>
      <c r="J83" s="4">
        <f t="shared" si="4"/>
        <v>1</v>
      </c>
      <c r="K83" s="126"/>
      <c r="L83" s="43"/>
      <c r="M83" s="16" t="s">
        <v>23</v>
      </c>
      <c r="N83" s="133"/>
      <c r="O83" s="16"/>
      <c r="P83" s="151"/>
      <c r="Q83" s="16"/>
      <c r="R83" s="16"/>
      <c r="S83" s="53"/>
      <c r="T83" s="42"/>
      <c r="U83" s="23"/>
      <c r="V83" s="25"/>
      <c r="W83" s="26"/>
      <c r="X83" s="30"/>
      <c r="Y83" s="10"/>
      <c r="Z83" s="10"/>
      <c r="AA83" s="29"/>
      <c r="AB83" s="4"/>
      <c r="AC83" s="35"/>
      <c r="AD83" s="16"/>
      <c r="AH83" s="16"/>
      <c r="AI83" s="16"/>
      <c r="AM83" s="32"/>
      <c r="XFB83" s="23"/>
      <c r="XFC83" s="23"/>
    </row>
    <row r="84" spans="1:39 16382:16383" ht="15.75" thickTop="1" x14ac:dyDescent="0.25">
      <c r="A84" s="39" t="str">
        <f t="shared" si="3"/>
        <v>4</v>
      </c>
      <c r="B84" s="116" t="s">
        <v>75</v>
      </c>
      <c r="C84" s="116"/>
      <c r="D84" s="117"/>
      <c r="E84" s="118"/>
      <c r="F84" s="119"/>
      <c r="G84" s="39"/>
      <c r="H84" s="39"/>
      <c r="I84" s="120"/>
      <c r="J84" s="4">
        <f t="shared" si="4"/>
        <v>1</v>
      </c>
      <c r="K84" s="127"/>
      <c r="L84" s="127"/>
      <c r="M84" s="39" t="s">
        <v>23</v>
      </c>
      <c r="N84" s="121"/>
      <c r="O84" s="39"/>
      <c r="P84" s="39"/>
      <c r="Q84" s="39"/>
      <c r="R84" s="39"/>
      <c r="S84" s="117"/>
      <c r="T84" s="39"/>
      <c r="U84" s="23"/>
      <c r="V84" s="25"/>
      <c r="W84" s="26"/>
      <c r="X84" s="30"/>
      <c r="Y84" s="10"/>
      <c r="Z84" s="10"/>
      <c r="AA84" s="29"/>
      <c r="AB84" s="4"/>
      <c r="AC84" s="35"/>
      <c r="AD84" s="16"/>
      <c r="AH84" s="16"/>
      <c r="AI84" s="16"/>
      <c r="AM84" s="32"/>
      <c r="XFB84" s="23"/>
      <c r="XFC84" s="23"/>
    </row>
    <row r="85" spans="1:39 16382:16383" x14ac:dyDescent="0.25">
      <c r="A85" s="16" t="str">
        <f t="shared" si="3"/>
        <v>4</v>
      </c>
      <c r="B85" s="56" t="s">
        <v>75</v>
      </c>
      <c r="C85" s="56"/>
      <c r="D85" s="59"/>
      <c r="E85" s="98"/>
      <c r="F85" s="99"/>
      <c r="G85" s="42"/>
      <c r="H85" s="42"/>
      <c r="I85" s="100"/>
      <c r="J85" s="4">
        <f t="shared" si="4"/>
        <v>1</v>
      </c>
      <c r="K85" s="126"/>
      <c r="L85" s="43"/>
      <c r="M85" s="16" t="s">
        <v>23</v>
      </c>
      <c r="N85" s="133"/>
      <c r="O85" s="16"/>
      <c r="P85" s="151"/>
      <c r="Q85" s="16"/>
      <c r="R85" s="16"/>
      <c r="S85" s="53"/>
      <c r="T85" s="42"/>
      <c r="U85" s="23"/>
      <c r="V85" s="25"/>
      <c r="W85" s="26"/>
      <c r="X85" s="30"/>
      <c r="Y85" s="10"/>
      <c r="Z85" s="10"/>
      <c r="AA85" s="29"/>
      <c r="AB85" s="4"/>
      <c r="AC85" s="35"/>
      <c r="AD85" s="16"/>
      <c r="AH85" s="16"/>
      <c r="AI85" s="16"/>
      <c r="AM85" s="32"/>
      <c r="XFB85" s="23"/>
      <c r="XFC85" s="23"/>
    </row>
    <row r="86" spans="1:39 16382:16383" x14ac:dyDescent="0.25">
      <c r="A86" s="16" t="str">
        <f t="shared" si="3"/>
        <v>4</v>
      </c>
      <c r="B86" s="56" t="s">
        <v>75</v>
      </c>
      <c r="C86" s="56"/>
      <c r="D86" s="59"/>
      <c r="E86" s="98"/>
      <c r="F86" s="99"/>
      <c r="G86" s="42"/>
      <c r="H86" s="42"/>
      <c r="I86" s="100"/>
      <c r="J86" s="4">
        <f t="shared" si="4"/>
        <v>1</v>
      </c>
      <c r="K86" s="126"/>
      <c r="L86" s="43"/>
      <c r="M86" s="16" t="s">
        <v>23</v>
      </c>
      <c r="N86" s="133"/>
      <c r="O86" s="16"/>
      <c r="P86" s="151"/>
      <c r="Q86" s="16"/>
      <c r="R86" s="16"/>
      <c r="S86" s="53"/>
      <c r="T86" s="42"/>
      <c r="U86" s="23"/>
      <c r="V86" s="25"/>
      <c r="W86" s="26"/>
      <c r="X86" s="30"/>
      <c r="Y86" s="10"/>
      <c r="Z86" s="10"/>
      <c r="AA86" s="29"/>
      <c r="AB86" s="4"/>
      <c r="AC86" s="35"/>
      <c r="AD86" s="16"/>
      <c r="AH86" s="16"/>
      <c r="AI86" s="16"/>
      <c r="AM86" s="32"/>
      <c r="XFB86" s="23"/>
      <c r="XFC86" s="23"/>
    </row>
    <row r="87" spans="1:39 16382:16383" x14ac:dyDescent="0.25">
      <c r="A87" s="16" t="str">
        <f t="shared" si="3"/>
        <v>4</v>
      </c>
      <c r="B87" s="56" t="s">
        <v>75</v>
      </c>
      <c r="C87" s="56"/>
      <c r="D87" s="59"/>
      <c r="E87" s="98"/>
      <c r="F87" s="99"/>
      <c r="G87" s="42"/>
      <c r="H87" s="42"/>
      <c r="I87" s="100"/>
      <c r="J87" s="4">
        <f t="shared" si="4"/>
        <v>1</v>
      </c>
      <c r="K87" s="126"/>
      <c r="L87" s="43"/>
      <c r="M87" s="16" t="s">
        <v>23</v>
      </c>
      <c r="N87" s="133"/>
      <c r="O87" s="16"/>
      <c r="P87" s="151"/>
      <c r="Q87" s="16"/>
      <c r="R87" s="16"/>
      <c r="S87" s="53"/>
      <c r="T87" s="42"/>
      <c r="U87" s="23"/>
      <c r="V87" s="25"/>
      <c r="W87" s="26"/>
      <c r="X87" s="30"/>
      <c r="Y87" s="10"/>
      <c r="Z87" s="10"/>
      <c r="AA87" s="29"/>
      <c r="AB87" s="4"/>
      <c r="AC87" s="35"/>
      <c r="AD87" s="16"/>
      <c r="AH87" s="16"/>
      <c r="AI87" s="16"/>
      <c r="AM87" s="32"/>
      <c r="XFB87" s="23"/>
      <c r="XFC87" s="23"/>
    </row>
    <row r="88" spans="1:39 16382:16383" x14ac:dyDescent="0.25">
      <c r="A88" s="16" t="str">
        <f t="shared" si="3"/>
        <v>4</v>
      </c>
      <c r="B88" s="56" t="s">
        <v>75</v>
      </c>
      <c r="C88" s="56"/>
      <c r="D88" s="59"/>
      <c r="E88" s="98"/>
      <c r="F88" s="99"/>
      <c r="G88" s="42"/>
      <c r="H88" s="42"/>
      <c r="I88" s="100"/>
      <c r="J88" s="4">
        <f t="shared" si="4"/>
        <v>1</v>
      </c>
      <c r="K88" s="126"/>
      <c r="L88" s="43"/>
      <c r="M88" s="16" t="s">
        <v>23</v>
      </c>
      <c r="N88" s="133"/>
      <c r="O88" s="16"/>
      <c r="P88" s="151"/>
      <c r="Q88" s="16"/>
      <c r="R88" s="16"/>
      <c r="S88" s="53"/>
      <c r="T88" s="42"/>
      <c r="U88" s="23"/>
      <c r="V88" s="25"/>
      <c r="W88" s="26"/>
      <c r="X88" s="30"/>
      <c r="Y88" s="10"/>
      <c r="Z88" s="10"/>
      <c r="AA88" s="29"/>
      <c r="AB88" s="4"/>
      <c r="AC88" s="35"/>
      <c r="AD88" s="16"/>
      <c r="AH88" s="16"/>
      <c r="AI88" s="16"/>
      <c r="AM88" s="32"/>
      <c r="XFB88" s="23"/>
      <c r="XFC88" s="23"/>
    </row>
    <row r="89" spans="1:39 16382:16383" x14ac:dyDescent="0.25">
      <c r="A89" s="16" t="str">
        <f t="shared" si="3"/>
        <v>4</v>
      </c>
      <c r="B89" s="56" t="s">
        <v>75</v>
      </c>
      <c r="C89" s="56"/>
      <c r="D89" s="59"/>
      <c r="E89" s="98"/>
      <c r="F89" s="99"/>
      <c r="G89" s="42"/>
      <c r="H89" s="42"/>
      <c r="I89" s="100"/>
      <c r="J89" s="4">
        <f t="shared" si="4"/>
        <v>1</v>
      </c>
      <c r="K89" s="126"/>
      <c r="L89" s="43"/>
      <c r="M89" s="16" t="s">
        <v>23</v>
      </c>
      <c r="N89" s="133"/>
      <c r="O89" s="16"/>
      <c r="P89" s="151"/>
      <c r="Q89" s="16"/>
      <c r="R89" s="16"/>
      <c r="S89" s="53"/>
      <c r="T89" s="42"/>
      <c r="U89" s="23"/>
      <c r="V89" s="25"/>
      <c r="W89" s="26"/>
      <c r="X89" s="30"/>
      <c r="Y89" s="10"/>
      <c r="Z89" s="10"/>
      <c r="AA89" s="29"/>
      <c r="AB89" s="4"/>
      <c r="AC89" s="35"/>
      <c r="AD89" s="16"/>
      <c r="AH89" s="16"/>
      <c r="AI89" s="16"/>
      <c r="AM89" s="32"/>
      <c r="XFB89" s="23"/>
      <c r="XFC89" s="23"/>
    </row>
    <row r="90" spans="1:39 16382:16383" x14ac:dyDescent="0.25">
      <c r="A90" s="16" t="str">
        <f t="shared" si="3"/>
        <v>4</v>
      </c>
      <c r="B90" s="56" t="s">
        <v>75</v>
      </c>
      <c r="C90" s="56"/>
      <c r="D90" s="59"/>
      <c r="E90" s="98"/>
      <c r="F90" s="99"/>
      <c r="G90" s="42"/>
      <c r="H90" s="42"/>
      <c r="I90" s="100"/>
      <c r="J90" s="4">
        <f t="shared" si="4"/>
        <v>1</v>
      </c>
      <c r="K90" s="126"/>
      <c r="L90" s="43"/>
      <c r="M90" s="16" t="s">
        <v>23</v>
      </c>
      <c r="N90" s="133"/>
      <c r="O90" s="16"/>
      <c r="P90" s="151"/>
      <c r="Q90" s="16"/>
      <c r="R90" s="16"/>
      <c r="S90" s="53"/>
      <c r="T90" s="42"/>
      <c r="U90" s="23"/>
      <c r="V90" s="25"/>
      <c r="W90" s="26"/>
      <c r="X90" s="30"/>
      <c r="Y90" s="10"/>
      <c r="Z90" s="10"/>
      <c r="AA90" s="29"/>
      <c r="AB90" s="4"/>
      <c r="AC90" s="35"/>
      <c r="AD90" s="16"/>
      <c r="AH90" s="16"/>
      <c r="AI90" s="16"/>
      <c r="AM90" s="32"/>
      <c r="XFB90" s="23"/>
      <c r="XFC90" s="23"/>
    </row>
    <row r="91" spans="1:39 16382:16383" x14ac:dyDescent="0.25">
      <c r="A91" s="16" t="str">
        <f t="shared" si="3"/>
        <v>4</v>
      </c>
      <c r="B91" s="56" t="s">
        <v>75</v>
      </c>
      <c r="C91" s="56"/>
      <c r="D91" s="59"/>
      <c r="E91" s="98"/>
      <c r="F91" s="99"/>
      <c r="G91" s="42"/>
      <c r="H91" s="42"/>
      <c r="I91" s="100"/>
      <c r="J91" s="4">
        <f t="shared" si="4"/>
        <v>1</v>
      </c>
      <c r="K91" s="126"/>
      <c r="L91" s="43"/>
      <c r="M91" s="16" t="s">
        <v>23</v>
      </c>
      <c r="N91" s="133"/>
      <c r="O91" s="16"/>
      <c r="P91" s="151"/>
      <c r="Q91" s="16"/>
      <c r="R91" s="16"/>
      <c r="S91" s="53"/>
      <c r="T91" s="42"/>
      <c r="U91" s="23"/>
      <c r="V91" s="25"/>
      <c r="W91" s="26"/>
      <c r="X91" s="30"/>
      <c r="Y91" s="10"/>
      <c r="Z91" s="10"/>
      <c r="AA91" s="29"/>
      <c r="AB91" s="4"/>
      <c r="AC91" s="35"/>
      <c r="AD91" s="16"/>
      <c r="AH91" s="16"/>
      <c r="AI91" s="16"/>
      <c r="AM91" s="32"/>
      <c r="XFB91" s="23"/>
      <c r="XFC91" s="23"/>
    </row>
    <row r="92" spans="1:39 16382:16383" x14ac:dyDescent="0.25">
      <c r="A92" s="16" t="str">
        <f t="shared" si="3"/>
        <v>4</v>
      </c>
      <c r="B92" s="56" t="s">
        <v>75</v>
      </c>
      <c r="C92" s="56"/>
      <c r="D92" s="59"/>
      <c r="E92" s="98"/>
      <c r="F92" s="99"/>
      <c r="G92" s="42"/>
      <c r="H92" s="42"/>
      <c r="I92" s="100"/>
      <c r="J92" s="4">
        <f t="shared" si="4"/>
        <v>1</v>
      </c>
      <c r="K92" s="126"/>
      <c r="L92" s="43"/>
      <c r="M92" s="16" t="s">
        <v>23</v>
      </c>
      <c r="N92" s="133"/>
      <c r="O92" s="16"/>
      <c r="P92" s="151"/>
      <c r="Q92" s="16"/>
      <c r="R92" s="16"/>
      <c r="S92" s="53"/>
      <c r="T92" s="42"/>
      <c r="U92" s="23"/>
      <c r="V92" s="25"/>
      <c r="W92" s="26"/>
      <c r="X92" s="30"/>
      <c r="Y92" s="10"/>
      <c r="Z92" s="10"/>
      <c r="AA92" s="29"/>
      <c r="AB92" s="4"/>
      <c r="AC92" s="35"/>
      <c r="AD92" s="16"/>
      <c r="AH92" s="16"/>
      <c r="AI92" s="16"/>
      <c r="AM92" s="32"/>
      <c r="XFB92" s="23"/>
      <c r="XFC92" s="23"/>
    </row>
    <row r="93" spans="1:39 16382:16383" ht="15.75" thickBot="1" x14ac:dyDescent="0.3">
      <c r="A93" s="16" t="str">
        <f t="shared" si="3"/>
        <v>4</v>
      </c>
      <c r="B93" s="56" t="s">
        <v>75</v>
      </c>
      <c r="C93" s="56"/>
      <c r="D93" s="59"/>
      <c r="E93" s="98"/>
      <c r="F93" s="99"/>
      <c r="G93" s="42"/>
      <c r="H93" s="42"/>
      <c r="I93" s="100"/>
      <c r="J93" s="4">
        <f t="shared" si="4"/>
        <v>1</v>
      </c>
      <c r="K93" s="126"/>
      <c r="L93" s="43"/>
      <c r="M93" s="16" t="s">
        <v>23</v>
      </c>
      <c r="N93" s="133"/>
      <c r="O93" s="16"/>
      <c r="P93" s="151"/>
      <c r="Q93" s="16"/>
      <c r="R93" s="16"/>
      <c r="S93" s="53"/>
      <c r="T93" s="42"/>
      <c r="U93" s="23"/>
      <c r="V93" s="25"/>
      <c r="W93" s="26"/>
      <c r="X93" s="30"/>
      <c r="Y93" s="10"/>
      <c r="Z93" s="10"/>
      <c r="AA93" s="29"/>
      <c r="AB93" s="4"/>
      <c r="AC93" s="35"/>
      <c r="AD93" s="16"/>
      <c r="AH93" s="16"/>
      <c r="AI93" s="16"/>
      <c r="AM93" s="32"/>
      <c r="XFB93" s="23"/>
      <c r="XFC93" s="23"/>
    </row>
    <row r="94" spans="1:39 16382:16383" ht="15.75" hidden="1" thickBot="1" x14ac:dyDescent="0.3">
      <c r="A94" s="16" t="str">
        <f t="shared" si="3"/>
        <v>4</v>
      </c>
      <c r="B94" s="56" t="s">
        <v>75</v>
      </c>
      <c r="C94" s="56"/>
      <c r="D94" s="59"/>
      <c r="E94" s="98"/>
      <c r="F94" s="99"/>
      <c r="G94" s="42"/>
      <c r="H94" s="42"/>
      <c r="I94" s="100"/>
      <c r="J94" s="4"/>
      <c r="K94" s="126"/>
      <c r="L94" s="43"/>
      <c r="M94" s="133"/>
      <c r="N94" s="133"/>
      <c r="O94" s="16"/>
      <c r="P94" s="151"/>
      <c r="Q94" s="16"/>
      <c r="R94" s="16"/>
      <c r="S94" s="53"/>
      <c r="T94" s="42"/>
      <c r="U94" s="23"/>
      <c r="V94" s="25"/>
      <c r="W94" s="26"/>
      <c r="X94" s="30"/>
      <c r="Y94" s="10"/>
      <c r="Z94" s="10"/>
      <c r="AA94" s="29"/>
      <c r="AB94" s="4"/>
      <c r="AC94" s="35"/>
      <c r="AD94" s="16"/>
      <c r="AH94" s="16"/>
      <c r="AI94" s="16"/>
      <c r="AM94" s="32"/>
      <c r="XFB94" s="23"/>
      <c r="XFC94" s="23"/>
    </row>
    <row r="95" spans="1:39 16382:16383" ht="15.75" hidden="1" thickBot="1" x14ac:dyDescent="0.3">
      <c r="A95" s="16" t="str">
        <f t="shared" si="3"/>
        <v>4</v>
      </c>
      <c r="B95" s="56" t="s">
        <v>75</v>
      </c>
      <c r="C95" s="56"/>
      <c r="D95" s="59"/>
      <c r="E95" s="98"/>
      <c r="F95" s="99"/>
      <c r="G95" s="42"/>
      <c r="H95" s="42"/>
      <c r="I95" s="100"/>
      <c r="J95" s="4"/>
      <c r="K95" s="126"/>
      <c r="L95" s="43"/>
      <c r="M95" s="133"/>
      <c r="N95" s="133"/>
      <c r="O95" s="16"/>
      <c r="P95" s="151"/>
      <c r="Q95" s="16"/>
      <c r="R95" s="16"/>
      <c r="S95" s="53"/>
      <c r="T95" s="42"/>
      <c r="U95" s="23"/>
      <c r="V95" s="25"/>
      <c r="W95" s="26"/>
      <c r="X95" s="30"/>
      <c r="Y95" s="10"/>
      <c r="Z95" s="10"/>
      <c r="AA95" s="29"/>
      <c r="AB95" s="4"/>
      <c r="AC95" s="35"/>
      <c r="AD95" s="16"/>
      <c r="AH95" s="16"/>
      <c r="AI95" s="16"/>
      <c r="AM95" s="32"/>
      <c r="XFB95" s="23"/>
      <c r="XFC95" s="23"/>
    </row>
    <row r="96" spans="1:39 16382:16383" ht="15.75" hidden="1" thickBot="1" x14ac:dyDescent="0.3">
      <c r="A96" s="16" t="str">
        <f t="shared" si="3"/>
        <v>4</v>
      </c>
      <c r="B96" s="56" t="s">
        <v>75</v>
      </c>
      <c r="C96" s="56"/>
      <c r="D96" s="59"/>
      <c r="E96" s="98"/>
      <c r="F96" s="99"/>
      <c r="G96" s="42"/>
      <c r="H96" s="42"/>
      <c r="I96" s="100"/>
      <c r="J96" s="4"/>
      <c r="K96" s="126"/>
      <c r="L96" s="43"/>
      <c r="M96" s="133"/>
      <c r="N96" s="133"/>
      <c r="O96" s="16"/>
      <c r="P96" s="151"/>
      <c r="Q96" s="16"/>
      <c r="R96" s="16"/>
      <c r="S96" s="53"/>
      <c r="T96" s="42"/>
      <c r="U96" s="23"/>
      <c r="V96" s="25"/>
      <c r="W96" s="26"/>
      <c r="X96" s="30"/>
      <c r="Y96" s="10"/>
      <c r="Z96" s="10"/>
      <c r="AA96" s="29"/>
      <c r="AB96" s="4"/>
      <c r="AC96" s="35"/>
      <c r="AD96" s="16"/>
      <c r="AH96" s="16"/>
      <c r="AI96" s="16"/>
      <c r="AM96" s="32"/>
      <c r="XFB96" s="23"/>
      <c r="XFC96" s="23"/>
    </row>
    <row r="97" spans="1:39 16382:16383" ht="15.75" hidden="1" thickBot="1" x14ac:dyDescent="0.3">
      <c r="A97" s="16" t="str">
        <f t="shared" si="3"/>
        <v>4</v>
      </c>
      <c r="B97" s="56" t="s">
        <v>75</v>
      </c>
      <c r="C97" s="56"/>
      <c r="D97" s="59"/>
      <c r="E97" s="98"/>
      <c r="F97" s="99"/>
      <c r="G97" s="42"/>
      <c r="H97" s="42"/>
      <c r="I97" s="100"/>
      <c r="J97" s="4"/>
      <c r="K97" s="126"/>
      <c r="L97" s="43"/>
      <c r="M97" s="133"/>
      <c r="N97" s="133"/>
      <c r="O97" s="16"/>
      <c r="P97" s="151"/>
      <c r="Q97" s="16"/>
      <c r="R97" s="16"/>
      <c r="S97" s="53"/>
      <c r="T97" s="42"/>
      <c r="U97" s="23"/>
      <c r="V97" s="25"/>
      <c r="W97" s="26"/>
      <c r="X97" s="30"/>
      <c r="Y97" s="10"/>
      <c r="Z97" s="10"/>
      <c r="AA97" s="29"/>
      <c r="AB97" s="4"/>
      <c r="AC97" s="35"/>
      <c r="AD97" s="16"/>
      <c r="AH97" s="16"/>
      <c r="AI97" s="16"/>
      <c r="AM97" s="32"/>
      <c r="XFB97" s="23"/>
      <c r="XFC97" s="23"/>
    </row>
    <row r="98" spans="1:39 16382:16383" ht="15.75" hidden="1" thickBot="1" x14ac:dyDescent="0.3">
      <c r="A98" s="16" t="str">
        <f t="shared" si="3"/>
        <v>4</v>
      </c>
      <c r="B98" s="56" t="s">
        <v>75</v>
      </c>
      <c r="C98" s="56"/>
      <c r="D98" s="59"/>
      <c r="E98" s="98"/>
      <c r="F98" s="99"/>
      <c r="G98" s="42"/>
      <c r="H98" s="42"/>
      <c r="I98" s="100"/>
      <c r="J98" s="4"/>
      <c r="K98" s="126"/>
      <c r="L98" s="43"/>
      <c r="M98" s="133"/>
      <c r="N98" s="133"/>
      <c r="O98" s="16"/>
      <c r="P98" s="151"/>
      <c r="Q98" s="16"/>
      <c r="R98" s="16"/>
      <c r="S98" s="53"/>
      <c r="T98" s="42"/>
      <c r="U98" s="23"/>
      <c r="V98" s="25"/>
      <c r="W98" s="26"/>
      <c r="X98" s="30"/>
      <c r="Y98" s="10"/>
      <c r="Z98" s="10"/>
      <c r="AA98" s="29"/>
      <c r="AB98" s="4"/>
      <c r="AC98" s="35"/>
      <c r="AD98" s="16"/>
      <c r="AH98" s="16"/>
      <c r="AI98" s="16"/>
      <c r="AM98" s="32"/>
      <c r="XFB98" s="23"/>
      <c r="XFC98" s="23"/>
    </row>
    <row r="99" spans="1:39 16382:16383" ht="15.75" hidden="1" thickBot="1" x14ac:dyDescent="0.3">
      <c r="A99" s="16" t="str">
        <f t="shared" si="3"/>
        <v>4</v>
      </c>
      <c r="B99" s="56" t="s">
        <v>75</v>
      </c>
      <c r="C99" s="56"/>
      <c r="D99" s="59"/>
      <c r="E99" s="98"/>
      <c r="F99" s="99"/>
      <c r="G99" s="42"/>
      <c r="H99" s="42"/>
      <c r="I99" s="100"/>
      <c r="J99" s="4"/>
      <c r="K99" s="126"/>
      <c r="L99" s="43"/>
      <c r="M99" s="133"/>
      <c r="N99" s="133"/>
      <c r="O99" s="16"/>
      <c r="P99" s="151"/>
      <c r="Q99" s="16"/>
      <c r="R99" s="16"/>
      <c r="S99" s="53"/>
      <c r="T99" s="42"/>
      <c r="U99" s="23"/>
      <c r="V99" s="25"/>
      <c r="W99" s="26"/>
      <c r="X99" s="30"/>
      <c r="Y99" s="10"/>
      <c r="Z99" s="10"/>
      <c r="AA99" s="29"/>
      <c r="AB99" s="4"/>
      <c r="AC99" s="35"/>
      <c r="AD99" s="16"/>
      <c r="AH99" s="16"/>
      <c r="AI99" s="16"/>
      <c r="AM99" s="32"/>
      <c r="XFB99" s="23"/>
      <c r="XFC99" s="23"/>
    </row>
    <row r="100" spans="1:39 16382:16383" ht="15.75" hidden="1" thickBot="1" x14ac:dyDescent="0.3">
      <c r="A100" s="16" t="str">
        <f t="shared" si="3"/>
        <v>4</v>
      </c>
      <c r="B100" s="56" t="s">
        <v>75</v>
      </c>
      <c r="C100" s="56"/>
      <c r="D100" s="59"/>
      <c r="E100" s="98"/>
      <c r="F100" s="99"/>
      <c r="G100" s="42"/>
      <c r="H100" s="42"/>
      <c r="I100" s="100"/>
      <c r="J100" s="4"/>
      <c r="K100" s="126"/>
      <c r="L100" s="43"/>
      <c r="M100" s="133"/>
      <c r="N100" s="133"/>
      <c r="O100" s="16"/>
      <c r="P100" s="151"/>
      <c r="Q100" s="16"/>
      <c r="R100" s="16"/>
      <c r="S100" s="53"/>
      <c r="T100" s="42"/>
      <c r="U100" s="23"/>
      <c r="V100" s="25"/>
      <c r="W100" s="26"/>
      <c r="X100" s="30"/>
      <c r="Y100" s="10"/>
      <c r="Z100" s="10"/>
      <c r="AA100" s="29"/>
      <c r="AB100" s="4"/>
      <c r="AC100" s="35"/>
      <c r="AD100" s="16"/>
      <c r="AH100" s="16"/>
      <c r="AI100" s="16"/>
      <c r="AM100" s="32"/>
      <c r="XFB100" s="23"/>
      <c r="XFC100" s="23"/>
    </row>
    <row r="101" spans="1:39 16382:16383" ht="15.75" hidden="1" thickBot="1" x14ac:dyDescent="0.3">
      <c r="A101" s="16" t="str">
        <f t="shared" si="3"/>
        <v>4</v>
      </c>
      <c r="B101" s="56" t="s">
        <v>75</v>
      </c>
      <c r="C101" s="56"/>
      <c r="D101" s="59"/>
      <c r="E101" s="98"/>
      <c r="F101" s="99"/>
      <c r="G101" s="42"/>
      <c r="H101" s="42"/>
      <c r="I101" s="100"/>
      <c r="J101" s="4"/>
      <c r="K101" s="126"/>
      <c r="L101" s="43"/>
      <c r="M101" s="133"/>
      <c r="N101" s="133"/>
      <c r="O101" s="16"/>
      <c r="P101" s="151"/>
      <c r="Q101" s="16"/>
      <c r="R101" s="16"/>
      <c r="S101" s="53"/>
      <c r="T101" s="42"/>
      <c r="U101" s="23"/>
      <c r="V101" s="25"/>
      <c r="W101" s="26"/>
      <c r="X101" s="30"/>
      <c r="Y101" s="10"/>
      <c r="Z101" s="10"/>
      <c r="AA101" s="29"/>
      <c r="AB101" s="4"/>
      <c r="AC101" s="35"/>
      <c r="AD101" s="16"/>
      <c r="AH101" s="16"/>
      <c r="AI101" s="16"/>
      <c r="AM101" s="32"/>
      <c r="XFB101" s="23"/>
      <c r="XFC101" s="23"/>
    </row>
    <row r="102" spans="1:39 16382:16383" ht="15.75" hidden="1" thickBot="1" x14ac:dyDescent="0.3">
      <c r="A102" s="16" t="str">
        <f t="shared" si="3"/>
        <v>4</v>
      </c>
      <c r="B102" s="56" t="s">
        <v>75</v>
      </c>
      <c r="C102" s="56"/>
      <c r="D102" s="59"/>
      <c r="E102" s="98"/>
      <c r="F102" s="99"/>
      <c r="G102" s="42"/>
      <c r="H102" s="42"/>
      <c r="I102" s="100"/>
      <c r="J102" s="4"/>
      <c r="K102" s="126"/>
      <c r="L102" s="43"/>
      <c r="M102" s="133"/>
      <c r="N102" s="133"/>
      <c r="O102" s="16"/>
      <c r="P102" s="151"/>
      <c r="Q102" s="16"/>
      <c r="R102" s="16"/>
      <c r="S102" s="53"/>
      <c r="T102" s="42"/>
      <c r="U102" s="23"/>
      <c r="V102" s="25"/>
      <c r="W102" s="26"/>
      <c r="X102" s="30"/>
      <c r="Y102" s="10"/>
      <c r="Z102" s="10"/>
      <c r="AA102" s="29"/>
      <c r="AB102" s="4"/>
      <c r="AC102" s="35"/>
      <c r="AD102" s="16"/>
      <c r="AH102" s="16"/>
      <c r="AI102" s="16"/>
      <c r="AM102" s="32"/>
      <c r="XFB102" s="23"/>
      <c r="XFC102" s="23"/>
    </row>
    <row r="103" spans="1:39 16382:16383" ht="15.75" hidden="1" thickBot="1" x14ac:dyDescent="0.3">
      <c r="A103" s="16" t="str">
        <f t="shared" si="3"/>
        <v>4</v>
      </c>
      <c r="B103" s="56" t="s">
        <v>75</v>
      </c>
      <c r="C103" s="56"/>
      <c r="D103" s="59"/>
      <c r="E103" s="98"/>
      <c r="F103" s="99"/>
      <c r="G103" s="42"/>
      <c r="H103" s="42"/>
      <c r="I103" s="100"/>
      <c r="J103" s="4"/>
      <c r="K103" s="126"/>
      <c r="L103" s="43"/>
      <c r="M103" s="133"/>
      <c r="N103" s="133"/>
      <c r="O103" s="16"/>
      <c r="P103" s="151"/>
      <c r="Q103" s="16"/>
      <c r="R103" s="16"/>
      <c r="S103" s="53"/>
      <c r="T103" s="42"/>
      <c r="U103" s="23"/>
      <c r="V103" s="25"/>
      <c r="W103" s="26"/>
      <c r="X103" s="30"/>
      <c r="Y103" s="10"/>
      <c r="Z103" s="10"/>
      <c r="AA103" s="29"/>
      <c r="AB103" s="4"/>
      <c r="AC103" s="35"/>
      <c r="AD103" s="16"/>
      <c r="AH103" s="16"/>
      <c r="AI103" s="16"/>
      <c r="AM103" s="32"/>
      <c r="XFB103" s="23"/>
      <c r="XFC103" s="23"/>
    </row>
    <row r="104" spans="1:39 16382:16383" ht="15.75" hidden="1" thickBot="1" x14ac:dyDescent="0.3">
      <c r="A104" s="16" t="str">
        <f t="shared" si="3"/>
        <v>4</v>
      </c>
      <c r="B104" s="56" t="s">
        <v>75</v>
      </c>
      <c r="C104" s="56"/>
      <c r="D104" s="59"/>
      <c r="E104" s="98"/>
      <c r="F104" s="99"/>
      <c r="G104" s="42"/>
      <c r="H104" s="42"/>
      <c r="I104" s="100"/>
      <c r="J104" s="4"/>
      <c r="K104" s="126"/>
      <c r="L104" s="43"/>
      <c r="M104" s="133"/>
      <c r="N104" s="133"/>
      <c r="O104" s="16"/>
      <c r="P104" s="151"/>
      <c r="Q104" s="16"/>
      <c r="R104" s="16"/>
      <c r="S104" s="53"/>
      <c r="T104" s="42"/>
      <c r="U104" s="23"/>
      <c r="V104" s="25"/>
      <c r="W104" s="26"/>
      <c r="X104" s="30"/>
      <c r="Y104" s="10"/>
      <c r="Z104" s="10"/>
      <c r="AA104" s="29"/>
      <c r="AB104" s="4"/>
      <c r="AC104" s="35"/>
      <c r="AD104" s="16"/>
      <c r="AH104" s="16"/>
      <c r="AI104" s="16"/>
      <c r="AM104" s="32"/>
      <c r="XFB104" s="23"/>
      <c r="XFC104" s="23"/>
    </row>
    <row r="105" spans="1:39 16382:16383" ht="15.75" hidden="1" thickBot="1" x14ac:dyDescent="0.3">
      <c r="A105" s="16" t="str">
        <f t="shared" si="3"/>
        <v>4</v>
      </c>
      <c r="B105" s="56" t="s">
        <v>75</v>
      </c>
      <c r="C105" s="56"/>
      <c r="D105" s="59"/>
      <c r="E105" s="98"/>
      <c r="F105" s="99"/>
      <c r="G105" s="42"/>
      <c r="H105" s="42"/>
      <c r="I105" s="100"/>
      <c r="J105" s="4"/>
      <c r="K105" s="126"/>
      <c r="L105" s="43"/>
      <c r="M105" s="133"/>
      <c r="N105" s="133"/>
      <c r="O105" s="16"/>
      <c r="P105" s="151"/>
      <c r="Q105" s="16"/>
      <c r="R105" s="16"/>
      <c r="S105" s="53"/>
      <c r="T105" s="42"/>
      <c r="U105" s="23"/>
      <c r="V105" s="25"/>
      <c r="W105" s="26"/>
      <c r="X105" s="30"/>
      <c r="Y105" s="10"/>
      <c r="Z105" s="10"/>
      <c r="AA105" s="29"/>
      <c r="AB105" s="4"/>
      <c r="AC105" s="35"/>
      <c r="AD105" s="16"/>
      <c r="AH105" s="16"/>
      <c r="AI105" s="16"/>
      <c r="AM105" s="32"/>
      <c r="XFB105" s="23"/>
      <c r="XFC105" s="23"/>
    </row>
    <row r="106" spans="1:39 16382:16383" ht="15.75" hidden="1" thickBot="1" x14ac:dyDescent="0.3">
      <c r="A106" s="16" t="str">
        <f t="shared" si="3"/>
        <v>4</v>
      </c>
      <c r="B106" s="56" t="s">
        <v>75</v>
      </c>
      <c r="C106" s="56"/>
      <c r="D106" s="59"/>
      <c r="E106" s="98"/>
      <c r="F106" s="99"/>
      <c r="G106" s="42"/>
      <c r="H106" s="42"/>
      <c r="I106" s="100"/>
      <c r="J106" s="4"/>
      <c r="K106" s="126"/>
      <c r="L106" s="43"/>
      <c r="M106" s="133"/>
      <c r="N106" s="133"/>
      <c r="O106" s="16"/>
      <c r="P106" s="151"/>
      <c r="Q106" s="16"/>
      <c r="R106" s="16"/>
      <c r="S106" s="53"/>
      <c r="T106" s="42"/>
      <c r="U106" s="23"/>
      <c r="V106" s="25"/>
      <c r="W106" s="26"/>
      <c r="X106" s="30"/>
      <c r="Y106" s="10"/>
      <c r="Z106" s="10"/>
      <c r="AA106" s="29"/>
      <c r="AB106" s="4"/>
      <c r="AC106" s="35"/>
      <c r="AD106" s="16"/>
      <c r="AH106" s="16"/>
      <c r="AI106" s="16"/>
      <c r="AM106" s="32"/>
      <c r="XFB106" s="23"/>
      <c r="XFC106" s="23"/>
    </row>
    <row r="107" spans="1:39 16382:16383" ht="16.5" thickTop="1" x14ac:dyDescent="0.25">
      <c r="A107" s="67" t="str">
        <f t="shared" si="3"/>
        <v>4</v>
      </c>
      <c r="B107" s="55" t="s">
        <v>76</v>
      </c>
      <c r="C107" s="55"/>
      <c r="D107" s="57"/>
      <c r="E107" s="57"/>
      <c r="F107" s="58"/>
      <c r="G107" s="67"/>
      <c r="H107" s="67"/>
      <c r="I107" s="58"/>
      <c r="J107" s="27">
        <f t="shared" ref="J107:J133" si="5">IFERROR(FIND(G$3,H107),0)</f>
        <v>1</v>
      </c>
      <c r="K107" s="109"/>
      <c r="L107" s="110"/>
      <c r="M107" s="38"/>
      <c r="N107" s="50"/>
      <c r="O107" s="39"/>
      <c r="P107" s="39"/>
      <c r="Q107" s="39"/>
      <c r="R107" s="39"/>
      <c r="S107" s="50"/>
      <c r="T107" s="66"/>
    </row>
    <row r="108" spans="1:39 16382:16383" ht="15.75" x14ac:dyDescent="0.25">
      <c r="A108" s="16" t="str">
        <f t="shared" si="3"/>
        <v>4</v>
      </c>
      <c r="B108" s="94" t="s">
        <v>76</v>
      </c>
      <c r="J108" s="27">
        <f t="shared" si="5"/>
        <v>1</v>
      </c>
      <c r="K108" s="108"/>
      <c r="L108" s="43"/>
      <c r="M108" s="16"/>
      <c r="N108" s="133"/>
      <c r="O108" s="16"/>
      <c r="P108" s="151"/>
      <c r="Q108" s="16"/>
      <c r="R108" s="16"/>
      <c r="S108" s="133"/>
      <c r="T108" s="53"/>
    </row>
    <row r="109" spans="1:39 16382:16383" ht="15.75" x14ac:dyDescent="0.25">
      <c r="A109" s="16" t="str">
        <f t="shared" si="3"/>
        <v>4</v>
      </c>
      <c r="B109" s="94" t="s">
        <v>76</v>
      </c>
      <c r="J109" s="27">
        <f t="shared" si="5"/>
        <v>1</v>
      </c>
      <c r="K109" s="108"/>
      <c r="L109" s="43"/>
      <c r="M109" s="16" t="s">
        <v>26</v>
      </c>
      <c r="N109" s="133"/>
      <c r="O109" s="16"/>
      <c r="P109" s="151"/>
      <c r="Q109" s="16"/>
      <c r="R109" s="16"/>
      <c r="S109" s="133"/>
      <c r="T109" s="53"/>
    </row>
    <row r="110" spans="1:39 16382:16383" ht="15.75" x14ac:dyDescent="0.25">
      <c r="A110" s="16" t="str">
        <f t="shared" si="3"/>
        <v>4</v>
      </c>
      <c r="B110" s="94" t="s">
        <v>76</v>
      </c>
      <c r="J110" s="27">
        <f t="shared" si="5"/>
        <v>1</v>
      </c>
      <c r="K110" s="108"/>
      <c r="L110" s="43"/>
      <c r="M110" s="16"/>
      <c r="N110" s="133"/>
      <c r="O110" s="16"/>
      <c r="P110" s="151"/>
      <c r="Q110" s="16"/>
      <c r="R110" s="16"/>
      <c r="S110" s="133"/>
      <c r="T110" s="53"/>
    </row>
    <row r="111" spans="1:39 16382:16383" ht="15.75" x14ac:dyDescent="0.25">
      <c r="A111" s="16" t="str">
        <f t="shared" si="3"/>
        <v>4</v>
      </c>
      <c r="B111" s="94" t="s">
        <v>76</v>
      </c>
      <c r="J111" s="27">
        <f t="shared" si="5"/>
        <v>1</v>
      </c>
      <c r="K111" s="108"/>
      <c r="L111" s="43"/>
      <c r="M111" s="16"/>
      <c r="N111" s="133"/>
      <c r="O111" s="16"/>
      <c r="P111" s="151"/>
      <c r="Q111" s="16"/>
      <c r="R111" s="16"/>
      <c r="S111" s="133"/>
      <c r="T111" s="53"/>
    </row>
    <row r="112" spans="1:39 16382:16383" ht="15.75" x14ac:dyDescent="0.25">
      <c r="A112" s="16" t="str">
        <f t="shared" si="3"/>
        <v>4</v>
      </c>
      <c r="B112" s="94" t="s">
        <v>76</v>
      </c>
      <c r="J112" s="27">
        <f t="shared" si="5"/>
        <v>1</v>
      </c>
      <c r="K112" s="108"/>
      <c r="L112" s="43"/>
      <c r="M112" s="16"/>
      <c r="N112" s="133"/>
      <c r="O112" s="16"/>
      <c r="P112" s="151"/>
      <c r="Q112" s="16"/>
      <c r="R112" s="16"/>
      <c r="S112" s="133"/>
      <c r="T112" s="53"/>
    </row>
    <row r="113" spans="1:20" ht="15.75" x14ac:dyDescent="0.25">
      <c r="A113" s="16" t="str">
        <f t="shared" si="3"/>
        <v>4</v>
      </c>
      <c r="B113" s="94" t="s">
        <v>76</v>
      </c>
      <c r="J113" s="27">
        <f t="shared" si="5"/>
        <v>1</v>
      </c>
      <c r="K113" s="108"/>
      <c r="L113" s="43"/>
      <c r="M113" s="16" t="s">
        <v>26</v>
      </c>
      <c r="N113" s="133"/>
      <c r="O113" s="16"/>
      <c r="P113" s="151"/>
      <c r="Q113" s="16"/>
      <c r="R113" s="16"/>
      <c r="S113" s="133"/>
      <c r="T113" s="53"/>
    </row>
    <row r="114" spans="1:20" ht="15.75" x14ac:dyDescent="0.25">
      <c r="A114" s="16" t="str">
        <f t="shared" si="3"/>
        <v>4</v>
      </c>
      <c r="B114" s="94" t="s">
        <v>76</v>
      </c>
      <c r="J114" s="27">
        <f t="shared" si="5"/>
        <v>1</v>
      </c>
      <c r="K114" s="108"/>
      <c r="L114" s="43"/>
      <c r="M114" s="16"/>
      <c r="N114" s="133"/>
      <c r="O114" s="16"/>
      <c r="P114" s="151"/>
      <c r="Q114" s="16"/>
      <c r="R114" s="16"/>
      <c r="S114" s="133"/>
      <c r="T114" s="53"/>
    </row>
    <row r="115" spans="1:20" ht="15.75" x14ac:dyDescent="0.25">
      <c r="A115" s="16" t="str">
        <f t="shared" si="3"/>
        <v>4</v>
      </c>
      <c r="B115" s="94" t="s">
        <v>76</v>
      </c>
      <c r="J115" s="27">
        <f t="shared" si="5"/>
        <v>1</v>
      </c>
      <c r="K115" s="108"/>
      <c r="L115" s="43"/>
      <c r="M115" s="16"/>
      <c r="N115" s="133"/>
      <c r="O115" s="16"/>
      <c r="P115" s="151"/>
      <c r="Q115" s="16"/>
      <c r="R115" s="16"/>
      <c r="S115" s="133"/>
      <c r="T115" s="53"/>
    </row>
    <row r="116" spans="1:20" ht="15.75" x14ac:dyDescent="0.25">
      <c r="A116" s="16" t="str">
        <f t="shared" si="3"/>
        <v>4</v>
      </c>
      <c r="B116" s="94" t="s">
        <v>76</v>
      </c>
      <c r="J116" s="27">
        <f t="shared" si="5"/>
        <v>1</v>
      </c>
      <c r="K116" s="108"/>
      <c r="L116" s="43"/>
      <c r="M116" s="16"/>
      <c r="N116" s="133"/>
      <c r="O116" s="16"/>
      <c r="P116" s="151"/>
      <c r="Q116" s="16"/>
      <c r="R116" s="16"/>
      <c r="S116" s="133"/>
      <c r="T116" s="53"/>
    </row>
    <row r="117" spans="1:20" ht="15.75" x14ac:dyDescent="0.25">
      <c r="A117" s="16" t="str">
        <f t="shared" si="3"/>
        <v>4</v>
      </c>
      <c r="B117" s="94" t="s">
        <v>76</v>
      </c>
      <c r="J117" s="27">
        <f t="shared" si="5"/>
        <v>1</v>
      </c>
      <c r="K117" s="108"/>
      <c r="L117" s="43"/>
      <c r="M117" s="16"/>
      <c r="N117" s="133"/>
      <c r="O117" s="16"/>
      <c r="P117" s="151"/>
      <c r="Q117" s="16"/>
      <c r="R117" s="16"/>
      <c r="S117" s="133"/>
      <c r="T117" s="53"/>
    </row>
    <row r="118" spans="1:20" ht="15.75" x14ac:dyDescent="0.25">
      <c r="A118" s="16" t="str">
        <f t="shared" si="3"/>
        <v>4</v>
      </c>
      <c r="B118" s="94" t="s">
        <v>76</v>
      </c>
      <c r="J118" s="27">
        <f t="shared" si="5"/>
        <v>1</v>
      </c>
      <c r="K118" s="108"/>
      <c r="L118" s="43"/>
      <c r="M118" s="16"/>
      <c r="N118" s="133"/>
      <c r="O118" s="16"/>
      <c r="P118" s="151"/>
      <c r="Q118" s="16"/>
      <c r="R118" s="16"/>
      <c r="S118" s="133"/>
      <c r="T118" s="53"/>
    </row>
    <row r="119" spans="1:20" ht="15.75" x14ac:dyDescent="0.25">
      <c r="A119" s="16" t="str">
        <f t="shared" si="3"/>
        <v>4</v>
      </c>
      <c r="B119" s="94" t="s">
        <v>76</v>
      </c>
      <c r="J119" s="27">
        <f t="shared" si="5"/>
        <v>1</v>
      </c>
      <c r="K119" s="108"/>
      <c r="L119" s="43"/>
      <c r="M119" s="16"/>
      <c r="N119" s="133"/>
      <c r="O119" s="16"/>
      <c r="P119" s="151"/>
      <c r="Q119" s="16"/>
      <c r="R119" s="16"/>
      <c r="S119" s="133"/>
      <c r="T119" s="53"/>
    </row>
    <row r="120" spans="1:20" ht="15.75" x14ac:dyDescent="0.25">
      <c r="A120" s="16" t="str">
        <f t="shared" si="3"/>
        <v>4</v>
      </c>
      <c r="B120" s="94" t="s">
        <v>76</v>
      </c>
      <c r="J120" s="27">
        <f t="shared" si="5"/>
        <v>1</v>
      </c>
      <c r="K120" s="108"/>
      <c r="L120" s="43"/>
      <c r="M120" s="16" t="s">
        <v>26</v>
      </c>
      <c r="N120" s="133"/>
      <c r="O120" s="16"/>
      <c r="P120" s="151"/>
      <c r="Q120" s="16"/>
      <c r="R120" s="16"/>
      <c r="S120" s="133"/>
      <c r="T120" s="53"/>
    </row>
    <row r="121" spans="1:20" ht="15.75" x14ac:dyDescent="0.25">
      <c r="A121" s="16" t="str">
        <f t="shared" si="3"/>
        <v>4</v>
      </c>
      <c r="B121" s="94" t="s">
        <v>76</v>
      </c>
      <c r="J121" s="27">
        <f t="shared" si="5"/>
        <v>1</v>
      </c>
      <c r="K121" s="108"/>
      <c r="L121" s="43"/>
      <c r="M121" s="16"/>
      <c r="N121" s="133"/>
      <c r="O121" s="16"/>
      <c r="P121" s="151"/>
      <c r="Q121" s="16"/>
      <c r="R121" s="16"/>
      <c r="S121" s="133"/>
      <c r="T121" s="53"/>
    </row>
    <row r="122" spans="1:20" ht="15.75" x14ac:dyDescent="0.25">
      <c r="A122" s="16" t="str">
        <f t="shared" si="3"/>
        <v>4</v>
      </c>
      <c r="B122" s="94" t="s">
        <v>76</v>
      </c>
      <c r="J122" s="27">
        <f t="shared" si="5"/>
        <v>1</v>
      </c>
      <c r="K122" s="108"/>
      <c r="L122" s="43"/>
      <c r="M122" s="16"/>
      <c r="N122" s="133"/>
      <c r="O122" s="16"/>
      <c r="P122" s="151"/>
      <c r="Q122" s="16"/>
      <c r="R122" s="16"/>
      <c r="S122" s="133"/>
      <c r="T122" s="53"/>
    </row>
    <row r="123" spans="1:20" ht="15.75" x14ac:dyDescent="0.25">
      <c r="A123" s="16" t="str">
        <f t="shared" si="3"/>
        <v>4</v>
      </c>
      <c r="B123" s="94" t="s">
        <v>76</v>
      </c>
      <c r="J123" s="27">
        <f t="shared" si="5"/>
        <v>1</v>
      </c>
      <c r="K123" s="108"/>
      <c r="L123" s="43"/>
      <c r="M123" s="16"/>
      <c r="N123" s="133"/>
      <c r="O123" s="16"/>
      <c r="P123" s="151"/>
      <c r="Q123" s="16"/>
      <c r="R123" s="16"/>
      <c r="S123" s="133"/>
      <c r="T123" s="53"/>
    </row>
    <row r="124" spans="1:20" ht="15.75" x14ac:dyDescent="0.25">
      <c r="A124" s="16" t="str">
        <f t="shared" si="3"/>
        <v>4</v>
      </c>
      <c r="B124" s="94" t="s">
        <v>76</v>
      </c>
      <c r="J124" s="27">
        <f t="shared" si="5"/>
        <v>1</v>
      </c>
      <c r="K124" s="108"/>
      <c r="L124" s="43"/>
      <c r="M124" s="16"/>
      <c r="N124" s="133"/>
      <c r="O124" s="16"/>
      <c r="P124" s="151"/>
      <c r="Q124" s="16"/>
      <c r="R124" s="16"/>
      <c r="S124" s="133"/>
      <c r="T124" s="53"/>
    </row>
    <row r="125" spans="1:20" ht="15.75" x14ac:dyDescent="0.25">
      <c r="A125" s="16" t="str">
        <f t="shared" si="3"/>
        <v>4</v>
      </c>
      <c r="B125" s="94" t="s">
        <v>76</v>
      </c>
      <c r="J125" s="27">
        <f t="shared" si="5"/>
        <v>1</v>
      </c>
      <c r="K125" s="108"/>
      <c r="L125" s="43"/>
      <c r="M125" s="16"/>
      <c r="N125" s="133"/>
      <c r="O125" s="16"/>
      <c r="P125" s="151"/>
      <c r="Q125" s="16"/>
      <c r="R125" s="16"/>
      <c r="S125" s="133"/>
      <c r="T125" s="53"/>
    </row>
    <row r="126" spans="1:20" ht="15.75" x14ac:dyDescent="0.25">
      <c r="A126" s="16" t="str">
        <f t="shared" si="3"/>
        <v>4</v>
      </c>
      <c r="B126" s="94" t="s">
        <v>76</v>
      </c>
      <c r="J126" s="27">
        <f t="shared" si="5"/>
        <v>1</v>
      </c>
      <c r="K126" s="108"/>
      <c r="L126" s="43"/>
      <c r="M126" s="16"/>
      <c r="N126" s="133"/>
      <c r="O126" s="16"/>
      <c r="P126" s="151"/>
      <c r="Q126" s="16"/>
      <c r="R126" s="16"/>
      <c r="S126" s="133"/>
      <c r="T126" s="53"/>
    </row>
    <row r="127" spans="1:20" ht="15.75" x14ac:dyDescent="0.25">
      <c r="A127" s="16" t="str">
        <f t="shared" ref="A127:A190" si="6">LEFT(RIGHT(B127,3),1)</f>
        <v>4</v>
      </c>
      <c r="B127" s="94" t="s">
        <v>76</v>
      </c>
      <c r="J127" s="27">
        <f t="shared" si="5"/>
        <v>1</v>
      </c>
      <c r="K127" s="108"/>
      <c r="L127" s="43"/>
      <c r="M127" s="16"/>
      <c r="N127" s="133"/>
      <c r="O127" s="16"/>
      <c r="P127" s="151"/>
      <c r="Q127" s="16"/>
      <c r="R127" s="16"/>
      <c r="S127" s="133"/>
      <c r="T127" s="53"/>
    </row>
    <row r="128" spans="1:20" ht="15.75" x14ac:dyDescent="0.25">
      <c r="A128" s="16" t="str">
        <f t="shared" si="6"/>
        <v>4</v>
      </c>
      <c r="B128" s="94" t="s">
        <v>76</v>
      </c>
      <c r="J128" s="27">
        <f t="shared" si="5"/>
        <v>1</v>
      </c>
      <c r="K128" s="108"/>
      <c r="L128" s="43"/>
      <c r="M128" s="16"/>
      <c r="N128" s="133"/>
      <c r="O128" s="16"/>
      <c r="P128" s="151"/>
      <c r="Q128" s="16"/>
      <c r="R128" s="16"/>
      <c r="S128" s="133"/>
      <c r="T128" s="53"/>
    </row>
    <row r="129" spans="1:20 16382:16383" ht="15.75" x14ac:dyDescent="0.25">
      <c r="A129" s="16" t="str">
        <f t="shared" si="6"/>
        <v>4</v>
      </c>
      <c r="B129" s="94" t="s">
        <v>76</v>
      </c>
      <c r="J129" s="27">
        <f t="shared" si="5"/>
        <v>1</v>
      </c>
      <c r="K129" s="108"/>
      <c r="L129" s="43"/>
      <c r="M129" s="16" t="s">
        <v>26</v>
      </c>
      <c r="N129" s="133"/>
      <c r="O129" s="16"/>
      <c r="P129" s="151"/>
      <c r="Q129" s="16"/>
      <c r="R129" s="16"/>
      <c r="S129" s="133"/>
      <c r="T129" s="53"/>
    </row>
    <row r="130" spans="1:20 16382:16383" ht="15.75" x14ac:dyDescent="0.25">
      <c r="A130" s="16" t="str">
        <f t="shared" si="6"/>
        <v>4</v>
      </c>
      <c r="B130" s="94" t="s">
        <v>76</v>
      </c>
      <c r="J130" s="27">
        <f t="shared" si="5"/>
        <v>1</v>
      </c>
      <c r="K130" s="108"/>
      <c r="L130" s="43"/>
      <c r="M130" s="16" t="s">
        <v>26</v>
      </c>
      <c r="N130" s="133"/>
      <c r="O130" s="16"/>
      <c r="P130" s="151"/>
      <c r="Q130" s="16"/>
      <c r="R130" s="16"/>
      <c r="S130" s="133"/>
      <c r="T130" s="53"/>
    </row>
    <row r="131" spans="1:20 16382:16383" ht="15.75" x14ac:dyDescent="0.25">
      <c r="A131" s="16" t="str">
        <f t="shared" si="6"/>
        <v>4</v>
      </c>
      <c r="B131" s="94" t="s">
        <v>76</v>
      </c>
      <c r="J131" s="27">
        <f t="shared" si="5"/>
        <v>1</v>
      </c>
      <c r="K131" s="108"/>
      <c r="L131" s="43"/>
      <c r="M131" s="16"/>
      <c r="N131" s="133"/>
      <c r="O131" s="16"/>
      <c r="P131" s="151"/>
      <c r="Q131" s="16"/>
      <c r="R131" s="16"/>
      <c r="S131" s="133"/>
      <c r="T131" s="53"/>
    </row>
    <row r="132" spans="1:20 16382:16383" ht="15.75" x14ac:dyDescent="0.25">
      <c r="A132" s="16" t="str">
        <f t="shared" si="6"/>
        <v>4</v>
      </c>
      <c r="B132" s="94" t="s">
        <v>76</v>
      </c>
      <c r="J132" s="27">
        <f t="shared" si="5"/>
        <v>1</v>
      </c>
      <c r="K132" s="108"/>
      <c r="L132" s="43"/>
      <c r="M132" s="16" t="s">
        <v>26</v>
      </c>
      <c r="N132" s="133"/>
      <c r="O132" s="16"/>
      <c r="P132" s="151"/>
      <c r="Q132" s="16"/>
      <c r="R132" s="16"/>
      <c r="S132" s="133"/>
      <c r="T132" s="53"/>
    </row>
    <row r="133" spans="1:20 16382:16383" ht="16.5" thickBot="1" x14ac:dyDescent="0.3">
      <c r="A133" s="16" t="str">
        <f t="shared" si="6"/>
        <v>4</v>
      </c>
      <c r="B133" s="94" t="s">
        <v>76</v>
      </c>
      <c r="J133" s="27">
        <f t="shared" si="5"/>
        <v>1</v>
      </c>
      <c r="K133" s="108"/>
      <c r="L133" s="43"/>
      <c r="M133" s="37"/>
      <c r="N133" s="52"/>
      <c r="O133" s="16"/>
      <c r="P133" s="151"/>
      <c r="Q133" s="16"/>
      <c r="R133" s="16"/>
      <c r="S133" s="52"/>
      <c r="T133" s="60"/>
    </row>
    <row r="134" spans="1:20 16382:16383" ht="15.75" thickTop="1" x14ac:dyDescent="0.25">
      <c r="A134" s="67" t="str">
        <f t="shared" si="6"/>
        <v>4</v>
      </c>
      <c r="B134" s="55" t="s">
        <v>90</v>
      </c>
      <c r="C134" s="55"/>
      <c r="D134" s="57"/>
      <c r="E134" s="101"/>
      <c r="F134" s="96"/>
      <c r="G134" s="67"/>
      <c r="H134" s="67"/>
      <c r="I134" s="97"/>
      <c r="J134" s="1">
        <f t="shared" ref="J134:J146" si="7">IFERROR(FIND(G$3,H134),0)</f>
        <v>1</v>
      </c>
      <c r="K134" s="68"/>
      <c r="L134" s="110"/>
      <c r="M134" s="38" t="s">
        <v>23</v>
      </c>
      <c r="N134" s="50"/>
      <c r="O134" s="39"/>
      <c r="P134" s="39"/>
      <c r="Q134" s="39"/>
      <c r="R134" s="39"/>
      <c r="S134" s="50"/>
      <c r="T134" s="66"/>
      <c r="XFB134" s="23"/>
      <c r="XFC134" s="23"/>
    </row>
    <row r="135" spans="1:20 16382:16383" x14ac:dyDescent="0.25">
      <c r="A135" s="16" t="str">
        <f t="shared" si="6"/>
        <v>4</v>
      </c>
      <c r="B135" s="56" t="s">
        <v>90</v>
      </c>
      <c r="C135" s="56"/>
      <c r="D135" s="59"/>
      <c r="E135" s="98"/>
      <c r="F135" s="99"/>
      <c r="G135" s="42"/>
      <c r="H135" s="42"/>
      <c r="I135" s="100"/>
      <c r="J135" s="1">
        <f t="shared" si="7"/>
        <v>1</v>
      </c>
      <c r="K135" s="51"/>
      <c r="L135" s="126"/>
      <c r="M135" s="16" t="s">
        <v>23</v>
      </c>
      <c r="N135" s="133"/>
      <c r="O135" s="16"/>
      <c r="P135" s="151"/>
      <c r="Q135" s="16"/>
      <c r="R135" s="16"/>
      <c r="S135" s="133"/>
      <c r="T135" s="53"/>
      <c r="XFB135" s="23"/>
      <c r="XFC135" s="23"/>
    </row>
    <row r="136" spans="1:20 16382:16383" x14ac:dyDescent="0.25">
      <c r="A136" s="16" t="str">
        <f t="shared" si="6"/>
        <v>4</v>
      </c>
      <c r="B136" s="56" t="s">
        <v>90</v>
      </c>
      <c r="C136" s="56"/>
      <c r="D136" s="59"/>
      <c r="E136" s="98"/>
      <c r="F136" s="99"/>
      <c r="G136" s="42"/>
      <c r="H136" s="42"/>
      <c r="I136" s="100"/>
      <c r="J136" s="1">
        <f t="shared" si="7"/>
        <v>1</v>
      </c>
      <c r="K136" s="51"/>
      <c r="L136" s="126"/>
      <c r="M136" s="16" t="s">
        <v>23</v>
      </c>
      <c r="N136" s="133"/>
      <c r="O136" s="16"/>
      <c r="P136" s="151"/>
      <c r="Q136" s="16"/>
      <c r="R136" s="16"/>
      <c r="S136" s="133"/>
      <c r="T136" s="53"/>
      <c r="XFB136" s="23"/>
      <c r="XFC136" s="23"/>
    </row>
    <row r="137" spans="1:20 16382:16383" x14ac:dyDescent="0.25">
      <c r="A137" s="16" t="str">
        <f t="shared" si="6"/>
        <v>4</v>
      </c>
      <c r="B137" s="56" t="s">
        <v>90</v>
      </c>
      <c r="C137" s="56"/>
      <c r="D137" s="59"/>
      <c r="E137" s="98"/>
      <c r="F137" s="99"/>
      <c r="G137" s="42"/>
      <c r="H137" s="42"/>
      <c r="I137" s="100"/>
      <c r="J137" s="1">
        <f t="shared" si="7"/>
        <v>1</v>
      </c>
      <c r="K137" s="51"/>
      <c r="L137" s="126"/>
      <c r="M137" s="16" t="s">
        <v>23</v>
      </c>
      <c r="N137" s="133"/>
      <c r="O137" s="16"/>
      <c r="P137" s="151"/>
      <c r="Q137" s="16"/>
      <c r="R137" s="16"/>
      <c r="S137" s="133"/>
      <c r="T137" s="53"/>
      <c r="XFB137" s="23"/>
      <c r="XFC137" s="23"/>
    </row>
    <row r="138" spans="1:20 16382:16383" x14ac:dyDescent="0.25">
      <c r="A138" s="16" t="str">
        <f t="shared" si="6"/>
        <v>4</v>
      </c>
      <c r="B138" s="56" t="s">
        <v>90</v>
      </c>
      <c r="C138" s="56"/>
      <c r="D138" s="59"/>
      <c r="E138" s="98"/>
      <c r="F138" s="99"/>
      <c r="G138" s="42"/>
      <c r="H138" s="42"/>
      <c r="I138" s="100"/>
      <c r="J138" s="1">
        <f t="shared" si="7"/>
        <v>1</v>
      </c>
      <c r="K138" s="51"/>
      <c r="L138" s="126"/>
      <c r="M138" s="16" t="s">
        <v>23</v>
      </c>
      <c r="N138" s="133"/>
      <c r="O138" s="16"/>
      <c r="P138" s="151"/>
      <c r="Q138" s="16"/>
      <c r="R138" s="16"/>
      <c r="S138" s="133"/>
      <c r="T138" s="53"/>
      <c r="XFB138" s="23"/>
      <c r="XFC138" s="23"/>
    </row>
    <row r="139" spans="1:20 16382:16383" x14ac:dyDescent="0.25">
      <c r="A139" s="16" t="str">
        <f t="shared" si="6"/>
        <v>4</v>
      </c>
      <c r="B139" s="56" t="s">
        <v>90</v>
      </c>
      <c r="C139" s="56"/>
      <c r="D139" s="59"/>
      <c r="E139" s="98"/>
      <c r="F139" s="99"/>
      <c r="G139" s="42"/>
      <c r="H139" s="42"/>
      <c r="I139" s="100"/>
      <c r="J139" s="1">
        <f t="shared" si="7"/>
        <v>1</v>
      </c>
      <c r="K139" s="51"/>
      <c r="L139" s="126"/>
      <c r="M139" s="16" t="s">
        <v>23</v>
      </c>
      <c r="N139" s="133"/>
      <c r="O139" s="16"/>
      <c r="P139" s="151"/>
      <c r="Q139" s="16"/>
      <c r="R139" s="16"/>
      <c r="S139" s="133"/>
      <c r="T139" s="53"/>
      <c r="XFB139" s="23"/>
      <c r="XFC139" s="23"/>
    </row>
    <row r="140" spans="1:20 16382:16383" x14ac:dyDescent="0.25">
      <c r="A140" s="16" t="str">
        <f t="shared" si="6"/>
        <v>4</v>
      </c>
      <c r="B140" s="56" t="s">
        <v>90</v>
      </c>
      <c r="C140" s="56"/>
      <c r="D140" s="59"/>
      <c r="E140" s="98"/>
      <c r="F140" s="99"/>
      <c r="G140" s="42"/>
      <c r="H140" s="42"/>
      <c r="I140" s="100"/>
      <c r="J140" s="1">
        <f t="shared" si="7"/>
        <v>1</v>
      </c>
      <c r="K140" s="51"/>
      <c r="L140" s="126"/>
      <c r="M140" s="16" t="s">
        <v>23</v>
      </c>
      <c r="N140" s="133"/>
      <c r="O140" s="16"/>
      <c r="P140" s="151"/>
      <c r="Q140" s="16"/>
      <c r="R140" s="16"/>
      <c r="S140" s="133"/>
      <c r="T140" s="53"/>
      <c r="XFB140" s="23"/>
      <c r="XFC140" s="23"/>
    </row>
    <row r="141" spans="1:20 16382:16383" x14ac:dyDescent="0.25">
      <c r="A141" s="16" t="str">
        <f t="shared" si="6"/>
        <v>4</v>
      </c>
      <c r="B141" s="56" t="s">
        <v>90</v>
      </c>
      <c r="C141" s="56"/>
      <c r="D141" s="59"/>
      <c r="E141" s="98"/>
      <c r="F141" s="99"/>
      <c r="G141" s="42"/>
      <c r="H141" s="42"/>
      <c r="I141" s="100"/>
      <c r="J141" s="1">
        <f t="shared" si="7"/>
        <v>1</v>
      </c>
      <c r="K141" s="51"/>
      <c r="L141" s="126"/>
      <c r="M141" s="16" t="s">
        <v>23</v>
      </c>
      <c r="N141" s="133"/>
      <c r="O141" s="16"/>
      <c r="P141" s="151"/>
      <c r="Q141" s="16"/>
      <c r="R141" s="16"/>
      <c r="S141" s="133"/>
      <c r="T141" s="53"/>
      <c r="XFB141" s="23"/>
      <c r="XFC141" s="23"/>
    </row>
    <row r="142" spans="1:20 16382:16383" x14ac:dyDescent="0.25">
      <c r="A142" s="16" t="str">
        <f t="shared" si="6"/>
        <v>4</v>
      </c>
      <c r="B142" s="56" t="s">
        <v>90</v>
      </c>
      <c r="C142" s="56"/>
      <c r="D142" s="59"/>
      <c r="E142" s="98"/>
      <c r="F142" s="99"/>
      <c r="G142" s="42"/>
      <c r="H142" s="42"/>
      <c r="I142" s="100"/>
      <c r="J142" s="1">
        <f t="shared" si="7"/>
        <v>1</v>
      </c>
      <c r="K142" s="51"/>
      <c r="L142" s="126"/>
      <c r="M142" s="16" t="s">
        <v>23</v>
      </c>
      <c r="N142" s="133"/>
      <c r="O142" s="16"/>
      <c r="P142" s="151"/>
      <c r="Q142" s="16"/>
      <c r="R142" s="16"/>
      <c r="S142" s="133"/>
      <c r="T142" s="53"/>
      <c r="XFB142" s="23"/>
      <c r="XFC142" s="23"/>
    </row>
    <row r="143" spans="1:20 16382:16383" x14ac:dyDescent="0.25">
      <c r="A143" s="16" t="str">
        <f t="shared" si="6"/>
        <v>4</v>
      </c>
      <c r="B143" s="56" t="s">
        <v>90</v>
      </c>
      <c r="C143" s="56"/>
      <c r="D143" s="59"/>
      <c r="E143" s="98"/>
      <c r="F143" s="99"/>
      <c r="G143" s="42"/>
      <c r="H143" s="42"/>
      <c r="I143" s="100"/>
      <c r="J143" s="1">
        <f t="shared" si="7"/>
        <v>1</v>
      </c>
      <c r="K143" s="51"/>
      <c r="L143" s="126"/>
      <c r="M143" s="16" t="s">
        <v>23</v>
      </c>
      <c r="N143" s="133"/>
      <c r="O143" s="16"/>
      <c r="P143" s="151"/>
      <c r="Q143" s="16"/>
      <c r="R143" s="16"/>
      <c r="S143" s="133"/>
      <c r="T143" s="53"/>
      <c r="XFB143" s="23"/>
      <c r="XFC143" s="23"/>
    </row>
    <row r="144" spans="1:20 16382:16383" x14ac:dyDescent="0.25">
      <c r="A144" s="16" t="str">
        <f t="shared" si="6"/>
        <v>4</v>
      </c>
      <c r="B144" s="56" t="s">
        <v>90</v>
      </c>
      <c r="C144" s="56"/>
      <c r="D144" s="59"/>
      <c r="E144" s="98"/>
      <c r="F144" s="99"/>
      <c r="G144" s="44"/>
      <c r="H144" s="42"/>
      <c r="I144" s="100"/>
      <c r="J144" s="1">
        <f t="shared" si="7"/>
        <v>1</v>
      </c>
      <c r="K144" s="51"/>
      <c r="L144" s="126"/>
      <c r="M144" s="16" t="s">
        <v>23</v>
      </c>
      <c r="N144" s="133"/>
      <c r="O144" s="16"/>
      <c r="P144" s="151"/>
      <c r="Q144" s="16"/>
      <c r="R144" s="16"/>
      <c r="S144" s="133"/>
      <c r="T144" s="53"/>
      <c r="XFB144" s="23"/>
      <c r="XFC144" s="23"/>
    </row>
    <row r="145" spans="1:20 16382:16383" x14ac:dyDescent="0.25">
      <c r="A145" s="16" t="str">
        <f t="shared" si="6"/>
        <v>4</v>
      </c>
      <c r="B145" s="56" t="s">
        <v>90</v>
      </c>
      <c r="C145" s="56"/>
      <c r="D145" s="59"/>
      <c r="E145" s="98"/>
      <c r="F145" s="99"/>
      <c r="G145" s="42"/>
      <c r="H145" s="42"/>
      <c r="I145" s="100"/>
      <c r="J145" s="1">
        <f t="shared" si="7"/>
        <v>1</v>
      </c>
      <c r="K145" s="51"/>
      <c r="L145" s="126"/>
      <c r="M145" s="16" t="s">
        <v>23</v>
      </c>
      <c r="N145" s="133"/>
      <c r="O145" s="16"/>
      <c r="P145" s="151"/>
      <c r="Q145" s="16"/>
      <c r="R145" s="16"/>
      <c r="S145" s="133"/>
      <c r="T145" s="53"/>
      <c r="XFB145" s="23"/>
      <c r="XFC145" s="23"/>
    </row>
    <row r="146" spans="1:20 16382:16383" ht="15.75" thickBot="1" x14ac:dyDescent="0.3">
      <c r="A146" s="16" t="str">
        <f t="shared" si="6"/>
        <v>4</v>
      </c>
      <c r="B146" s="252" t="s">
        <v>90</v>
      </c>
      <c r="C146" s="56"/>
      <c r="D146" s="59"/>
      <c r="E146" s="98"/>
      <c r="F146" s="99"/>
      <c r="G146" s="42"/>
      <c r="H146" s="42"/>
      <c r="I146" s="100"/>
      <c r="J146" s="1">
        <f t="shared" si="7"/>
        <v>1</v>
      </c>
      <c r="K146" s="51"/>
      <c r="L146" s="128"/>
      <c r="M146" s="37" t="s">
        <v>23</v>
      </c>
      <c r="N146" s="52"/>
      <c r="O146" s="16"/>
      <c r="P146" s="151"/>
      <c r="Q146" s="16"/>
      <c r="R146" s="16"/>
      <c r="S146" s="52"/>
      <c r="T146" s="60"/>
      <c r="XFB146" s="23"/>
      <c r="XFC146" s="23"/>
    </row>
    <row r="147" spans="1:20 16382:16383" ht="16.5" thickTop="1" x14ac:dyDescent="0.25">
      <c r="A147" s="67" t="str">
        <f t="shared" si="6"/>
        <v>4</v>
      </c>
      <c r="B147" s="55" t="s">
        <v>89</v>
      </c>
      <c r="C147" s="55"/>
      <c r="D147" s="57"/>
      <c r="E147" s="57"/>
      <c r="F147" s="58"/>
      <c r="G147" s="67"/>
      <c r="H147" s="67"/>
      <c r="I147" s="58"/>
      <c r="J147" s="27">
        <f t="shared" ref="J147:J238" si="8">IFERROR(FIND(G$3,H147),0)</f>
        <v>1</v>
      </c>
      <c r="K147" s="68"/>
      <c r="L147" s="110"/>
      <c r="M147" s="38" t="s">
        <v>23</v>
      </c>
      <c r="N147" s="50"/>
      <c r="O147" s="39"/>
      <c r="P147" s="39"/>
      <c r="Q147" s="39"/>
      <c r="R147" s="39"/>
      <c r="S147" s="50"/>
      <c r="T147" s="66"/>
    </row>
    <row r="148" spans="1:20 16382:16383" ht="15.75" x14ac:dyDescent="0.25">
      <c r="A148" s="16" t="str">
        <f t="shared" si="6"/>
        <v>4</v>
      </c>
      <c r="B148" s="56" t="s">
        <v>89</v>
      </c>
      <c r="J148" s="27">
        <f t="shared" si="8"/>
        <v>1</v>
      </c>
      <c r="K148" s="133"/>
      <c r="L148" s="43"/>
      <c r="M148" s="16" t="s">
        <v>23</v>
      </c>
      <c r="N148" s="133"/>
      <c r="O148" s="16"/>
      <c r="P148" s="151"/>
      <c r="Q148" s="16"/>
      <c r="R148" s="16"/>
      <c r="S148" s="133"/>
      <c r="T148" s="53"/>
    </row>
    <row r="149" spans="1:20 16382:16383" ht="15.75" x14ac:dyDescent="0.25">
      <c r="A149" s="16" t="str">
        <f t="shared" si="6"/>
        <v>4</v>
      </c>
      <c r="B149" s="56" t="s">
        <v>89</v>
      </c>
      <c r="J149" s="27">
        <f t="shared" si="8"/>
        <v>1</v>
      </c>
      <c r="K149" s="133"/>
      <c r="L149" s="43"/>
      <c r="M149" s="16" t="s">
        <v>23</v>
      </c>
      <c r="N149" s="133"/>
      <c r="O149" s="16"/>
      <c r="P149" s="151"/>
      <c r="Q149" s="16"/>
      <c r="R149" s="16"/>
      <c r="S149" s="133"/>
      <c r="T149" s="53"/>
    </row>
    <row r="150" spans="1:20 16382:16383" ht="15.75" x14ac:dyDescent="0.25">
      <c r="A150" s="16" t="str">
        <f t="shared" si="6"/>
        <v>4</v>
      </c>
      <c r="B150" s="56" t="s">
        <v>89</v>
      </c>
      <c r="J150" s="27">
        <f t="shared" si="8"/>
        <v>1</v>
      </c>
      <c r="K150" s="133"/>
      <c r="L150" s="43"/>
      <c r="M150" s="16" t="s">
        <v>23</v>
      </c>
      <c r="N150" s="133"/>
      <c r="O150" s="16"/>
      <c r="P150" s="151"/>
      <c r="Q150" s="16"/>
      <c r="R150" s="16"/>
      <c r="S150" s="133"/>
      <c r="T150" s="53"/>
    </row>
    <row r="151" spans="1:20 16382:16383" ht="15.75" x14ac:dyDescent="0.25">
      <c r="A151" s="16" t="str">
        <f t="shared" si="6"/>
        <v>4</v>
      </c>
      <c r="B151" s="56" t="s">
        <v>89</v>
      </c>
      <c r="J151" s="27">
        <f t="shared" si="8"/>
        <v>1</v>
      </c>
      <c r="K151" s="133"/>
      <c r="L151" s="43"/>
      <c r="M151" s="16" t="s">
        <v>23</v>
      </c>
      <c r="N151" s="133"/>
      <c r="O151" s="16"/>
      <c r="P151" s="151"/>
      <c r="Q151" s="16"/>
      <c r="R151" s="16"/>
      <c r="S151" s="133"/>
      <c r="T151" s="53"/>
    </row>
    <row r="152" spans="1:20 16382:16383" ht="15.75" x14ac:dyDescent="0.25">
      <c r="A152" s="16" t="str">
        <f t="shared" si="6"/>
        <v>4</v>
      </c>
      <c r="B152" s="56" t="s">
        <v>89</v>
      </c>
      <c r="J152" s="27">
        <f t="shared" si="8"/>
        <v>1</v>
      </c>
      <c r="K152" s="133"/>
      <c r="L152" s="43"/>
      <c r="M152" s="16" t="s">
        <v>23</v>
      </c>
      <c r="N152" s="133"/>
      <c r="O152" s="16"/>
      <c r="P152" s="151"/>
      <c r="Q152" s="16"/>
      <c r="R152" s="16"/>
      <c r="S152" s="133"/>
      <c r="T152" s="53"/>
    </row>
    <row r="153" spans="1:20 16382:16383" ht="16.5" thickBot="1" x14ac:dyDescent="0.3">
      <c r="A153" s="16" t="str">
        <f t="shared" si="6"/>
        <v>4</v>
      </c>
      <c r="B153" s="252" t="s">
        <v>89</v>
      </c>
      <c r="J153" s="27">
        <f t="shared" si="8"/>
        <v>1</v>
      </c>
      <c r="K153" s="133"/>
      <c r="L153" s="43"/>
      <c r="M153" s="37" t="s">
        <v>23</v>
      </c>
      <c r="N153" s="52"/>
      <c r="O153" s="16"/>
      <c r="P153" s="151"/>
      <c r="Q153" s="16"/>
      <c r="R153" s="16"/>
      <c r="S153" s="52"/>
      <c r="T153" s="60"/>
    </row>
    <row r="154" spans="1:20 16382:16383" ht="16.5" thickTop="1" x14ac:dyDescent="0.25">
      <c r="A154" s="67" t="str">
        <f t="shared" si="6"/>
        <v>4</v>
      </c>
      <c r="B154" s="55" t="s">
        <v>88</v>
      </c>
      <c r="C154" s="55"/>
      <c r="D154" s="57"/>
      <c r="E154" s="57"/>
      <c r="F154" s="58"/>
      <c r="G154" s="67"/>
      <c r="H154" s="67"/>
      <c r="I154" s="58"/>
      <c r="J154" s="31">
        <f t="shared" si="8"/>
        <v>1</v>
      </c>
      <c r="K154" s="68"/>
      <c r="L154" s="110"/>
      <c r="M154" s="38" t="s">
        <v>26</v>
      </c>
      <c r="N154" s="50"/>
      <c r="O154" s="39"/>
      <c r="P154" s="39"/>
      <c r="Q154" s="39"/>
      <c r="R154" s="39"/>
      <c r="S154" s="50"/>
      <c r="T154" s="66"/>
    </row>
    <row r="155" spans="1:20 16382:16383" ht="15.75" x14ac:dyDescent="0.25">
      <c r="A155" s="16" t="str">
        <f t="shared" si="6"/>
        <v>4</v>
      </c>
      <c r="B155" s="56" t="s">
        <v>88</v>
      </c>
      <c r="C155" s="56"/>
      <c r="D155" s="59"/>
      <c r="E155" s="59"/>
      <c r="F155" s="48"/>
      <c r="G155" s="42"/>
      <c r="H155" s="42"/>
      <c r="I155" s="48"/>
      <c r="J155" s="27">
        <f t="shared" si="8"/>
        <v>1</v>
      </c>
      <c r="K155" s="51"/>
      <c r="L155" s="126"/>
      <c r="M155" s="16" t="s">
        <v>26</v>
      </c>
      <c r="N155" s="133"/>
      <c r="O155" s="16"/>
      <c r="P155" s="151"/>
      <c r="Q155" s="16"/>
      <c r="R155" s="16"/>
      <c r="S155" s="133"/>
      <c r="T155" s="53"/>
    </row>
    <row r="156" spans="1:20 16382:16383" ht="15.75" x14ac:dyDescent="0.25">
      <c r="A156" s="16" t="str">
        <f t="shared" si="6"/>
        <v>4</v>
      </c>
      <c r="B156" s="56" t="s">
        <v>88</v>
      </c>
      <c r="C156" s="56"/>
      <c r="J156" s="27">
        <f t="shared" si="8"/>
        <v>1</v>
      </c>
      <c r="K156" s="133"/>
      <c r="L156" s="126"/>
      <c r="M156" s="16" t="s">
        <v>26</v>
      </c>
      <c r="N156" s="133"/>
      <c r="O156" s="16"/>
      <c r="P156" s="151"/>
      <c r="Q156" s="16"/>
      <c r="R156" s="16"/>
      <c r="S156" s="133"/>
      <c r="T156" s="53"/>
    </row>
    <row r="157" spans="1:20 16382:16383" ht="15.75" x14ac:dyDescent="0.25">
      <c r="A157" s="16" t="str">
        <f t="shared" si="6"/>
        <v>4</v>
      </c>
      <c r="B157" s="56" t="s">
        <v>88</v>
      </c>
      <c r="C157" s="56"/>
      <c r="J157" s="27">
        <f t="shared" si="8"/>
        <v>1</v>
      </c>
      <c r="K157" s="133"/>
      <c r="L157" s="126"/>
      <c r="M157" s="16" t="s">
        <v>26</v>
      </c>
      <c r="N157" s="133"/>
      <c r="O157" s="16"/>
      <c r="P157" s="151"/>
      <c r="Q157" s="16"/>
      <c r="R157" s="16"/>
      <c r="S157" s="133"/>
      <c r="T157" s="53"/>
    </row>
    <row r="158" spans="1:20 16382:16383" ht="15.75" x14ac:dyDescent="0.25">
      <c r="A158" s="16" t="str">
        <f t="shared" si="6"/>
        <v>4</v>
      </c>
      <c r="B158" s="56" t="s">
        <v>88</v>
      </c>
      <c r="C158" s="56"/>
      <c r="J158" s="27">
        <f t="shared" si="8"/>
        <v>1</v>
      </c>
      <c r="K158" s="133"/>
      <c r="L158" s="126"/>
      <c r="M158" s="16" t="s">
        <v>26</v>
      </c>
      <c r="N158" s="133"/>
      <c r="O158" s="16"/>
      <c r="P158" s="151"/>
      <c r="Q158" s="16"/>
      <c r="R158" s="16"/>
      <c r="S158" s="133"/>
      <c r="T158" s="53"/>
    </row>
    <row r="159" spans="1:20 16382:16383" ht="15.75" x14ac:dyDescent="0.25">
      <c r="A159" s="16" t="str">
        <f t="shared" si="6"/>
        <v>4</v>
      </c>
      <c r="B159" s="56" t="s">
        <v>88</v>
      </c>
      <c r="C159" s="56"/>
      <c r="J159" s="27">
        <f t="shared" si="8"/>
        <v>1</v>
      </c>
      <c r="K159" s="133"/>
      <c r="L159" s="126"/>
      <c r="M159" s="16" t="s">
        <v>26</v>
      </c>
      <c r="N159" s="133"/>
      <c r="O159" s="16"/>
      <c r="P159" s="151"/>
      <c r="Q159" s="16"/>
      <c r="R159" s="16"/>
      <c r="S159" s="133"/>
      <c r="T159" s="53"/>
    </row>
    <row r="160" spans="1:20 16382:16383" ht="15.75" x14ac:dyDescent="0.25">
      <c r="A160" s="16" t="str">
        <f t="shared" si="6"/>
        <v>4</v>
      </c>
      <c r="B160" s="56" t="s">
        <v>88</v>
      </c>
      <c r="C160" s="56"/>
      <c r="J160" s="27">
        <f t="shared" si="8"/>
        <v>1</v>
      </c>
      <c r="K160" s="133"/>
      <c r="L160" s="126"/>
      <c r="M160" s="16" t="s">
        <v>26</v>
      </c>
      <c r="N160" s="133"/>
      <c r="O160" s="16"/>
      <c r="P160" s="151"/>
      <c r="Q160" s="16"/>
      <c r="R160" s="16"/>
      <c r="S160" s="133"/>
      <c r="T160" s="53"/>
    </row>
    <row r="161" spans="1:23" ht="15.75" x14ac:dyDescent="0.25">
      <c r="A161" s="16" t="str">
        <f t="shared" si="6"/>
        <v>4</v>
      </c>
      <c r="B161" s="56" t="s">
        <v>88</v>
      </c>
      <c r="C161" s="56"/>
      <c r="J161" s="27">
        <f t="shared" si="8"/>
        <v>1</v>
      </c>
      <c r="K161" s="133"/>
      <c r="L161" s="126"/>
      <c r="M161" s="16" t="s">
        <v>26</v>
      </c>
      <c r="N161" s="133"/>
      <c r="O161" s="16"/>
      <c r="P161" s="151"/>
      <c r="Q161" s="16"/>
      <c r="R161" s="16"/>
      <c r="S161" s="133"/>
      <c r="T161" s="53"/>
    </row>
    <row r="162" spans="1:23" ht="15.75" x14ac:dyDescent="0.25">
      <c r="A162" s="16" t="str">
        <f t="shared" si="6"/>
        <v>4</v>
      </c>
      <c r="B162" s="56" t="s">
        <v>88</v>
      </c>
      <c r="C162" s="56"/>
      <c r="J162" s="27">
        <f t="shared" si="8"/>
        <v>1</v>
      </c>
      <c r="K162" s="133"/>
      <c r="L162" s="126"/>
      <c r="M162" s="16" t="s">
        <v>26</v>
      </c>
      <c r="N162" s="133"/>
      <c r="O162" s="16"/>
      <c r="P162" s="151"/>
      <c r="Q162" s="16"/>
      <c r="R162" s="16"/>
      <c r="S162" s="133"/>
      <c r="T162" s="53"/>
    </row>
    <row r="163" spans="1:23" ht="15.75" x14ac:dyDescent="0.25">
      <c r="A163" s="16" t="str">
        <f t="shared" si="6"/>
        <v>4</v>
      </c>
      <c r="B163" s="56" t="s">
        <v>88</v>
      </c>
      <c r="C163" s="56"/>
      <c r="J163" s="27">
        <f t="shared" si="8"/>
        <v>1</v>
      </c>
      <c r="K163" s="133"/>
      <c r="L163" s="126"/>
      <c r="M163" s="16" t="s">
        <v>26</v>
      </c>
      <c r="N163" s="133"/>
      <c r="O163" s="16"/>
      <c r="P163" s="151"/>
      <c r="Q163" s="16"/>
      <c r="R163" s="16"/>
      <c r="S163" s="133"/>
      <c r="T163" s="53"/>
    </row>
    <row r="164" spans="1:23" ht="15.75" x14ac:dyDescent="0.25">
      <c r="A164" s="16" t="str">
        <f t="shared" si="6"/>
        <v>4</v>
      </c>
      <c r="B164" s="56" t="s">
        <v>88</v>
      </c>
      <c r="C164" s="56"/>
      <c r="J164" s="27">
        <f t="shared" si="8"/>
        <v>1</v>
      </c>
      <c r="K164" s="133"/>
      <c r="L164" s="126"/>
      <c r="M164" s="16" t="s">
        <v>26</v>
      </c>
      <c r="N164" s="133"/>
      <c r="O164" s="16"/>
      <c r="P164" s="151"/>
      <c r="Q164" s="16"/>
      <c r="R164" s="16"/>
      <c r="S164" s="133"/>
      <c r="T164" s="53"/>
    </row>
    <row r="165" spans="1:23" ht="16.5" thickBot="1" x14ac:dyDescent="0.3">
      <c r="A165" s="16" t="str">
        <f t="shared" si="6"/>
        <v>4</v>
      </c>
      <c r="B165" s="252" t="s">
        <v>88</v>
      </c>
      <c r="C165" s="56"/>
      <c r="J165" s="27">
        <f t="shared" si="8"/>
        <v>1</v>
      </c>
      <c r="K165" s="133"/>
      <c r="L165" s="128"/>
      <c r="M165" s="16" t="s">
        <v>26</v>
      </c>
      <c r="N165" s="133"/>
      <c r="O165" s="16"/>
      <c r="P165" s="151"/>
      <c r="Q165" s="16"/>
      <c r="R165" s="16"/>
      <c r="S165" s="133"/>
      <c r="T165" s="53"/>
    </row>
    <row r="166" spans="1:23" ht="15.75" thickTop="1" x14ac:dyDescent="0.25">
      <c r="A166" s="67" t="str">
        <f t="shared" si="6"/>
        <v>4</v>
      </c>
      <c r="B166" s="55" t="s">
        <v>87</v>
      </c>
      <c r="C166" s="55"/>
      <c r="D166" s="57"/>
      <c r="E166" s="57"/>
      <c r="F166" s="58"/>
      <c r="G166" s="67"/>
      <c r="H166" s="67"/>
      <c r="I166" s="58"/>
      <c r="J166" s="3">
        <f t="shared" si="8"/>
        <v>1</v>
      </c>
      <c r="K166" s="110"/>
      <c r="L166" s="67"/>
      <c r="M166" s="38" t="s">
        <v>26</v>
      </c>
      <c r="N166" s="67"/>
      <c r="O166" s="39"/>
      <c r="P166" s="39"/>
      <c r="Q166" s="39"/>
      <c r="R166" s="39"/>
      <c r="S166" s="68"/>
      <c r="T166" s="68"/>
    </row>
    <row r="167" spans="1:23" x14ac:dyDescent="0.25">
      <c r="A167" s="16" t="str">
        <f t="shared" si="6"/>
        <v>4</v>
      </c>
      <c r="B167" s="56" t="s">
        <v>87</v>
      </c>
      <c r="C167" s="56"/>
      <c r="J167" s="1">
        <f t="shared" si="8"/>
        <v>1</v>
      </c>
      <c r="K167" s="133"/>
      <c r="L167" s="133"/>
      <c r="M167" s="16" t="s">
        <v>26</v>
      </c>
      <c r="N167" s="133"/>
      <c r="O167" s="16"/>
      <c r="P167" s="151"/>
      <c r="Q167" s="16"/>
      <c r="R167" s="16"/>
      <c r="S167" s="16"/>
      <c r="T167" s="16"/>
      <c r="V167" s="1"/>
      <c r="W167" s="35"/>
    </row>
    <row r="168" spans="1:23" ht="15.75" thickBot="1" x14ac:dyDescent="0.3">
      <c r="A168" s="16" t="str">
        <f t="shared" si="6"/>
        <v>4</v>
      </c>
      <c r="B168" s="56" t="s">
        <v>87</v>
      </c>
      <c r="C168" s="56"/>
      <c r="J168" s="1">
        <f t="shared" si="8"/>
        <v>1</v>
      </c>
      <c r="K168" s="133"/>
      <c r="L168" s="133"/>
      <c r="M168" s="16" t="s">
        <v>26</v>
      </c>
      <c r="N168" s="133"/>
      <c r="O168" s="16"/>
      <c r="P168" s="151"/>
      <c r="Q168" s="16"/>
      <c r="R168" s="16"/>
      <c r="S168" s="16"/>
      <c r="T168" s="16"/>
      <c r="V168" s="1"/>
      <c r="W168" s="35"/>
    </row>
    <row r="169" spans="1:23" ht="15.75" hidden="1" thickBot="1" x14ac:dyDescent="0.3">
      <c r="A169" s="16" t="str">
        <f t="shared" si="6"/>
        <v>4</v>
      </c>
      <c r="B169" s="56" t="s">
        <v>87</v>
      </c>
      <c r="C169" s="23"/>
      <c r="D169" s="12"/>
      <c r="E169" s="12"/>
      <c r="F169" s="2"/>
      <c r="G169" s="11"/>
      <c r="H169" s="11"/>
      <c r="I169" s="2"/>
      <c r="J169" s="1"/>
      <c r="K169" s="1"/>
      <c r="L169" s="2"/>
      <c r="M169" s="16" t="s">
        <v>26</v>
      </c>
      <c r="P169" s="151"/>
      <c r="Q169" s="16"/>
      <c r="R169" s="16"/>
      <c r="S169" s="11"/>
      <c r="T169" s="11"/>
      <c r="V169" s="1"/>
      <c r="W169" s="35"/>
    </row>
    <row r="170" spans="1:23" ht="15.75" hidden="1" thickBot="1" x14ac:dyDescent="0.3">
      <c r="A170" s="16" t="str">
        <f t="shared" si="6"/>
        <v>4</v>
      </c>
      <c r="B170" s="56" t="s">
        <v>87</v>
      </c>
      <c r="C170" s="23"/>
      <c r="D170" s="12"/>
      <c r="E170" s="12"/>
      <c r="F170" s="2"/>
      <c r="G170" s="11"/>
      <c r="H170" s="11"/>
      <c r="I170" s="2"/>
      <c r="J170" s="1"/>
      <c r="K170" s="1"/>
      <c r="L170" s="2"/>
      <c r="M170" s="16" t="s">
        <v>26</v>
      </c>
      <c r="P170" s="151"/>
      <c r="Q170" s="16"/>
      <c r="R170" s="16"/>
      <c r="S170" s="11"/>
      <c r="T170" s="11"/>
      <c r="V170" s="1"/>
      <c r="W170" s="35"/>
    </row>
    <row r="171" spans="1:23" ht="15.75" hidden="1" thickBot="1" x14ac:dyDescent="0.3">
      <c r="A171" s="16" t="str">
        <f t="shared" si="6"/>
        <v>4</v>
      </c>
      <c r="B171" s="56" t="s">
        <v>87</v>
      </c>
      <c r="C171" s="23"/>
      <c r="D171" s="12"/>
      <c r="E171" s="12"/>
      <c r="F171" s="2"/>
      <c r="G171" s="11"/>
      <c r="H171" s="11"/>
      <c r="I171" s="2"/>
      <c r="J171" s="1"/>
      <c r="K171" s="1"/>
      <c r="L171" s="2"/>
      <c r="M171" s="16" t="s">
        <v>26</v>
      </c>
      <c r="P171" s="151"/>
      <c r="Q171" s="16"/>
      <c r="R171" s="16"/>
      <c r="S171" s="11"/>
      <c r="T171" s="11"/>
      <c r="V171" s="1"/>
      <c r="W171" s="35"/>
    </row>
    <row r="172" spans="1:23" ht="15.75" hidden="1" thickBot="1" x14ac:dyDescent="0.3">
      <c r="A172" s="16" t="str">
        <f t="shared" si="6"/>
        <v>4</v>
      </c>
      <c r="B172" s="56" t="s">
        <v>87</v>
      </c>
      <c r="C172" s="23"/>
      <c r="D172" s="12"/>
      <c r="E172" s="12"/>
      <c r="F172" s="2"/>
      <c r="G172" s="11"/>
      <c r="H172" s="11"/>
      <c r="I172" s="2"/>
      <c r="J172" s="1"/>
      <c r="K172" s="1"/>
      <c r="L172" s="2"/>
      <c r="M172" s="16" t="s">
        <v>26</v>
      </c>
      <c r="P172" s="151"/>
      <c r="Q172" s="16"/>
      <c r="R172" s="16"/>
      <c r="S172" s="11"/>
      <c r="T172" s="11"/>
      <c r="V172" s="1"/>
      <c r="W172" s="35"/>
    </row>
    <row r="173" spans="1:23" ht="15.75" hidden="1" thickBot="1" x14ac:dyDescent="0.3">
      <c r="A173" s="16" t="str">
        <f t="shared" si="6"/>
        <v>4</v>
      </c>
      <c r="B173" s="56" t="s">
        <v>87</v>
      </c>
      <c r="C173" s="23"/>
      <c r="D173" s="12"/>
      <c r="E173" s="12"/>
      <c r="F173" s="2"/>
      <c r="G173" s="11"/>
      <c r="H173" s="11"/>
      <c r="I173" s="2"/>
      <c r="J173" s="1"/>
      <c r="K173" s="1"/>
      <c r="L173" s="2"/>
      <c r="M173" s="16" t="s">
        <v>26</v>
      </c>
      <c r="P173" s="151"/>
      <c r="Q173" s="16"/>
      <c r="R173" s="16"/>
      <c r="S173" s="11"/>
      <c r="T173" s="11"/>
      <c r="V173" s="1"/>
      <c r="W173" s="35"/>
    </row>
    <row r="174" spans="1:23" ht="15.75" hidden="1" thickBot="1" x14ac:dyDescent="0.3">
      <c r="A174" s="16" t="str">
        <f t="shared" si="6"/>
        <v>4</v>
      </c>
      <c r="B174" s="56" t="s">
        <v>87</v>
      </c>
      <c r="C174" s="23"/>
      <c r="D174" s="12"/>
      <c r="E174" s="12"/>
      <c r="F174" s="2"/>
      <c r="G174" s="11"/>
      <c r="H174" s="11"/>
      <c r="I174" s="2"/>
      <c r="J174" s="1"/>
      <c r="K174" s="1"/>
      <c r="L174" s="2"/>
      <c r="M174" s="16" t="s">
        <v>26</v>
      </c>
      <c r="P174" s="151"/>
      <c r="Q174" s="16"/>
      <c r="R174" s="16"/>
      <c r="S174" s="11"/>
      <c r="T174" s="11"/>
      <c r="V174" s="1"/>
      <c r="W174" s="35"/>
    </row>
    <row r="175" spans="1:23" ht="15.75" hidden="1" thickBot="1" x14ac:dyDescent="0.3">
      <c r="A175" s="16" t="str">
        <f t="shared" si="6"/>
        <v>4</v>
      </c>
      <c r="B175" s="56" t="s">
        <v>87</v>
      </c>
      <c r="C175" s="23"/>
      <c r="D175" s="12"/>
      <c r="E175" s="12"/>
      <c r="F175" s="2"/>
      <c r="G175" s="11"/>
      <c r="H175" s="11"/>
      <c r="I175" s="2"/>
      <c r="J175" s="1"/>
      <c r="K175" s="1"/>
      <c r="L175" s="2"/>
      <c r="M175" s="16" t="s">
        <v>26</v>
      </c>
      <c r="P175" s="151"/>
      <c r="Q175" s="16"/>
      <c r="R175" s="16"/>
      <c r="S175" s="11"/>
      <c r="T175" s="11"/>
      <c r="V175" s="1"/>
      <c r="W175" s="35"/>
    </row>
    <row r="176" spans="1:23" ht="15.75" hidden="1" thickBot="1" x14ac:dyDescent="0.3">
      <c r="A176" s="16" t="str">
        <f t="shared" si="6"/>
        <v>4</v>
      </c>
      <c r="B176" s="56" t="s">
        <v>87</v>
      </c>
      <c r="C176" s="23"/>
      <c r="D176" s="12"/>
      <c r="E176" s="12"/>
      <c r="F176" s="2"/>
      <c r="G176" s="11"/>
      <c r="H176" s="11"/>
      <c r="I176" s="2"/>
      <c r="J176" s="1"/>
      <c r="K176" s="1"/>
      <c r="L176" s="2"/>
      <c r="M176" s="16" t="s">
        <v>26</v>
      </c>
      <c r="P176" s="151"/>
      <c r="Q176" s="16"/>
      <c r="R176" s="16"/>
      <c r="S176" s="11"/>
      <c r="T176" s="11"/>
      <c r="V176" s="1"/>
      <c r="W176" s="35"/>
    </row>
    <row r="177" spans="1:23" ht="15.75" hidden="1" thickBot="1" x14ac:dyDescent="0.3">
      <c r="A177" s="16" t="str">
        <f t="shared" si="6"/>
        <v>4</v>
      </c>
      <c r="B177" s="56" t="s">
        <v>87</v>
      </c>
      <c r="C177" s="23"/>
      <c r="D177" s="12"/>
      <c r="E177" s="12"/>
      <c r="F177" s="2"/>
      <c r="G177" s="11"/>
      <c r="H177" s="11"/>
      <c r="I177" s="2"/>
      <c r="J177" s="1"/>
      <c r="K177" s="1"/>
      <c r="L177" s="2"/>
      <c r="M177" s="16" t="s">
        <v>26</v>
      </c>
      <c r="P177" s="151"/>
      <c r="Q177" s="16"/>
      <c r="R177" s="16"/>
      <c r="S177" s="11"/>
      <c r="T177" s="11"/>
      <c r="V177" s="1"/>
      <c r="W177" s="35"/>
    </row>
    <row r="178" spans="1:23" ht="15.75" hidden="1" thickBot="1" x14ac:dyDescent="0.3">
      <c r="A178" s="16" t="str">
        <f t="shared" si="6"/>
        <v>4</v>
      </c>
      <c r="B178" s="56" t="s">
        <v>87</v>
      </c>
      <c r="C178" s="23"/>
      <c r="D178" s="12"/>
      <c r="E178" s="12"/>
      <c r="F178" s="2"/>
      <c r="G178" s="11"/>
      <c r="H178" s="11"/>
      <c r="I178" s="2"/>
      <c r="J178" s="1"/>
      <c r="K178" s="1"/>
      <c r="L178" s="2"/>
      <c r="M178" s="16" t="s">
        <v>26</v>
      </c>
      <c r="P178" s="151"/>
      <c r="Q178" s="16"/>
      <c r="R178" s="16"/>
      <c r="S178" s="11"/>
      <c r="T178" s="11"/>
      <c r="V178" s="1"/>
      <c r="W178" s="35"/>
    </row>
    <row r="179" spans="1:23" ht="15.75" hidden="1" thickBot="1" x14ac:dyDescent="0.3">
      <c r="A179" s="16" t="str">
        <f t="shared" si="6"/>
        <v>4</v>
      </c>
      <c r="B179" s="56" t="s">
        <v>87</v>
      </c>
      <c r="C179" s="23"/>
      <c r="D179" s="12"/>
      <c r="E179" s="12"/>
      <c r="F179" s="2"/>
      <c r="G179" s="11"/>
      <c r="H179" s="11"/>
      <c r="I179" s="2"/>
      <c r="J179" s="1"/>
      <c r="K179" s="1"/>
      <c r="L179" s="2"/>
      <c r="M179" s="16" t="s">
        <v>26</v>
      </c>
      <c r="P179" s="151"/>
      <c r="Q179" s="16"/>
      <c r="R179" s="16"/>
      <c r="S179" s="11"/>
      <c r="T179" s="11"/>
      <c r="V179" s="1"/>
      <c r="W179" s="35"/>
    </row>
    <row r="180" spans="1:23" ht="15.75" hidden="1" thickBot="1" x14ac:dyDescent="0.3">
      <c r="A180" s="16" t="str">
        <f t="shared" si="6"/>
        <v>4</v>
      </c>
      <c r="B180" s="56" t="s">
        <v>87</v>
      </c>
      <c r="C180" s="23"/>
      <c r="D180" s="12"/>
      <c r="E180" s="12"/>
      <c r="F180" s="2"/>
      <c r="G180" s="11"/>
      <c r="H180" s="11"/>
      <c r="I180" s="2"/>
      <c r="J180" s="1"/>
      <c r="K180" s="1"/>
      <c r="L180" s="2"/>
      <c r="M180" s="16" t="s">
        <v>26</v>
      </c>
      <c r="P180" s="151"/>
      <c r="Q180" s="16"/>
      <c r="R180" s="16"/>
      <c r="S180" s="11"/>
      <c r="T180" s="11"/>
      <c r="V180" s="1"/>
      <c r="W180" s="35"/>
    </row>
    <row r="181" spans="1:23" ht="15.75" hidden="1" thickBot="1" x14ac:dyDescent="0.3">
      <c r="A181" s="16" t="str">
        <f t="shared" si="6"/>
        <v>4</v>
      </c>
      <c r="B181" s="56" t="s">
        <v>87</v>
      </c>
      <c r="C181" s="23"/>
      <c r="D181" s="12"/>
      <c r="E181" s="12"/>
      <c r="F181" s="2"/>
      <c r="G181" s="11"/>
      <c r="H181" s="11"/>
      <c r="I181" s="2"/>
      <c r="J181" s="1"/>
      <c r="K181" s="1"/>
      <c r="L181" s="2"/>
      <c r="M181" s="16" t="s">
        <v>26</v>
      </c>
      <c r="P181" s="151"/>
      <c r="Q181" s="16"/>
      <c r="R181" s="16"/>
      <c r="S181" s="11"/>
      <c r="T181" s="11"/>
      <c r="V181" s="1"/>
      <c r="W181" s="35"/>
    </row>
    <row r="182" spans="1:23" ht="15.75" hidden="1" thickBot="1" x14ac:dyDescent="0.3">
      <c r="A182" s="16" t="str">
        <f t="shared" si="6"/>
        <v>4</v>
      </c>
      <c r="B182" s="56" t="s">
        <v>87</v>
      </c>
      <c r="C182" s="23"/>
      <c r="D182" s="12"/>
      <c r="E182" s="12"/>
      <c r="F182" s="2"/>
      <c r="G182" s="11"/>
      <c r="H182" s="11"/>
      <c r="I182" s="2"/>
      <c r="J182" s="1"/>
      <c r="K182" s="1"/>
      <c r="L182" s="2"/>
      <c r="M182" s="16" t="s">
        <v>26</v>
      </c>
      <c r="P182" s="151"/>
      <c r="Q182" s="16"/>
      <c r="R182" s="16"/>
      <c r="S182" s="11"/>
      <c r="T182" s="11"/>
      <c r="V182" s="1"/>
      <c r="W182" s="35"/>
    </row>
    <row r="183" spans="1:23" ht="15.75" hidden="1" thickBot="1" x14ac:dyDescent="0.3">
      <c r="A183" s="16" t="str">
        <f t="shared" si="6"/>
        <v>4</v>
      </c>
      <c r="B183" s="56" t="s">
        <v>87</v>
      </c>
      <c r="C183" s="23"/>
      <c r="D183" s="12"/>
      <c r="E183" s="12"/>
      <c r="F183" s="2"/>
      <c r="G183" s="11"/>
      <c r="H183" s="11"/>
      <c r="I183" s="2"/>
      <c r="J183" s="1"/>
      <c r="K183" s="1"/>
      <c r="L183" s="2"/>
      <c r="M183" s="16" t="s">
        <v>26</v>
      </c>
      <c r="P183" s="151"/>
      <c r="Q183" s="16"/>
      <c r="R183" s="16"/>
      <c r="S183" s="11"/>
      <c r="T183" s="11"/>
      <c r="V183" s="1"/>
      <c r="W183" s="35"/>
    </row>
    <row r="184" spans="1:23" ht="15.75" hidden="1" thickBot="1" x14ac:dyDescent="0.3">
      <c r="A184" s="16" t="str">
        <f t="shared" si="6"/>
        <v>4</v>
      </c>
      <c r="B184" s="56" t="s">
        <v>87</v>
      </c>
      <c r="C184" s="23"/>
      <c r="D184" s="12"/>
      <c r="E184" s="12"/>
      <c r="F184" s="2"/>
      <c r="G184" s="11"/>
      <c r="H184" s="11"/>
      <c r="I184" s="2"/>
      <c r="J184" s="1"/>
      <c r="K184" s="1"/>
      <c r="L184" s="2"/>
      <c r="M184" s="16" t="s">
        <v>26</v>
      </c>
      <c r="P184" s="151"/>
      <c r="Q184" s="16"/>
      <c r="R184" s="16"/>
      <c r="S184" s="11"/>
      <c r="T184" s="11"/>
      <c r="V184" s="1"/>
      <c r="W184" s="35"/>
    </row>
    <row r="185" spans="1:23" ht="15.75" hidden="1" thickBot="1" x14ac:dyDescent="0.3">
      <c r="A185" s="16" t="str">
        <f t="shared" si="6"/>
        <v>4</v>
      </c>
      <c r="B185" s="56" t="s">
        <v>87</v>
      </c>
      <c r="C185" s="23"/>
      <c r="D185" s="12"/>
      <c r="E185" s="12"/>
      <c r="F185" s="2"/>
      <c r="G185" s="11"/>
      <c r="H185" s="11"/>
      <c r="I185" s="2"/>
      <c r="J185" s="1"/>
      <c r="K185" s="1"/>
      <c r="L185" s="2"/>
      <c r="M185" s="16" t="s">
        <v>26</v>
      </c>
      <c r="P185" s="151"/>
      <c r="Q185" s="16"/>
      <c r="R185" s="16"/>
      <c r="S185" s="11"/>
      <c r="T185" s="11"/>
      <c r="V185" s="1"/>
      <c r="W185" s="35"/>
    </row>
    <row r="186" spans="1:23" ht="15.75" hidden="1" thickBot="1" x14ac:dyDescent="0.3">
      <c r="A186" s="16" t="str">
        <f t="shared" si="6"/>
        <v>4</v>
      </c>
      <c r="B186" s="56" t="s">
        <v>87</v>
      </c>
      <c r="C186" s="23"/>
      <c r="D186" s="12"/>
      <c r="E186" s="12"/>
      <c r="F186" s="2"/>
      <c r="G186" s="11"/>
      <c r="H186" s="11"/>
      <c r="I186" s="2"/>
      <c r="J186" s="1"/>
      <c r="K186" s="1"/>
      <c r="L186" s="2"/>
      <c r="M186" s="16" t="s">
        <v>26</v>
      </c>
      <c r="P186" s="151"/>
      <c r="Q186" s="16"/>
      <c r="R186" s="16"/>
      <c r="S186" s="11"/>
      <c r="T186" s="11"/>
      <c r="V186" s="1"/>
      <c r="W186" s="35"/>
    </row>
    <row r="187" spans="1:23" ht="15.75" hidden="1" thickBot="1" x14ac:dyDescent="0.3">
      <c r="A187" s="16" t="str">
        <f t="shared" si="6"/>
        <v>4</v>
      </c>
      <c r="B187" s="56" t="s">
        <v>87</v>
      </c>
      <c r="C187" s="23"/>
      <c r="D187" s="12"/>
      <c r="E187" s="12"/>
      <c r="F187" s="2"/>
      <c r="G187" s="11"/>
      <c r="H187" s="11"/>
      <c r="I187" s="2"/>
      <c r="J187" s="1"/>
      <c r="K187" s="1"/>
      <c r="L187" s="2"/>
      <c r="M187" s="16" t="s">
        <v>26</v>
      </c>
      <c r="P187" s="151"/>
      <c r="Q187" s="16"/>
      <c r="R187" s="16"/>
      <c r="S187" s="11"/>
      <c r="T187" s="11"/>
      <c r="V187" s="1"/>
      <c r="W187" s="35"/>
    </row>
    <row r="188" spans="1:23" ht="15.75" hidden="1" thickBot="1" x14ac:dyDescent="0.3">
      <c r="A188" s="16" t="str">
        <f t="shared" si="6"/>
        <v>4</v>
      </c>
      <c r="B188" s="56" t="s">
        <v>87</v>
      </c>
      <c r="C188" s="23"/>
      <c r="D188" s="12"/>
      <c r="E188" s="12"/>
      <c r="F188" s="2"/>
      <c r="G188" s="11"/>
      <c r="H188" s="11"/>
      <c r="I188" s="2"/>
      <c r="J188" s="1"/>
      <c r="K188" s="1"/>
      <c r="L188" s="2"/>
      <c r="M188" s="16" t="s">
        <v>26</v>
      </c>
      <c r="P188" s="151"/>
      <c r="Q188" s="16"/>
      <c r="R188" s="16"/>
      <c r="S188" s="11"/>
      <c r="T188" s="11"/>
      <c r="V188" s="1"/>
      <c r="W188" s="35"/>
    </row>
    <row r="189" spans="1:23" ht="15.75" hidden="1" thickBot="1" x14ac:dyDescent="0.3">
      <c r="A189" s="16" t="str">
        <f t="shared" si="6"/>
        <v>4</v>
      </c>
      <c r="B189" s="252" t="s">
        <v>87</v>
      </c>
      <c r="C189" s="23"/>
      <c r="D189" s="12"/>
      <c r="E189" s="12"/>
      <c r="F189" s="2"/>
      <c r="G189" s="11"/>
      <c r="H189" s="11"/>
      <c r="I189" s="2"/>
      <c r="J189" s="1"/>
      <c r="K189" s="36"/>
      <c r="L189" s="2"/>
      <c r="M189" s="37" t="s">
        <v>26</v>
      </c>
      <c r="P189" s="151"/>
      <c r="Q189" s="16"/>
      <c r="R189" s="16"/>
      <c r="S189" s="11"/>
      <c r="T189" s="11"/>
      <c r="V189" s="1"/>
      <c r="W189" s="35"/>
    </row>
    <row r="190" spans="1:23" ht="15.75" thickTop="1" x14ac:dyDescent="0.25">
      <c r="A190" s="67" t="str">
        <f t="shared" si="6"/>
        <v>4</v>
      </c>
      <c r="B190" s="55" t="s">
        <v>86</v>
      </c>
      <c r="C190" s="55"/>
      <c r="D190" s="57"/>
      <c r="E190" s="57"/>
      <c r="F190" s="58"/>
      <c r="G190" s="67"/>
      <c r="H190" s="67"/>
      <c r="I190" s="58"/>
      <c r="J190" s="7">
        <f t="shared" si="8"/>
        <v>1</v>
      </c>
      <c r="K190" s="68"/>
      <c r="L190" s="67"/>
      <c r="M190" s="38" t="s">
        <v>23</v>
      </c>
      <c r="N190" s="57"/>
      <c r="O190" s="39"/>
      <c r="P190" s="39"/>
      <c r="Q190" s="39"/>
      <c r="R190" s="39"/>
      <c r="S190" s="39"/>
      <c r="T190" s="68"/>
    </row>
    <row r="191" spans="1:23" x14ac:dyDescent="0.25">
      <c r="A191" s="16" t="str">
        <f t="shared" ref="A191:A254" si="9">LEFT(RIGHT(B191,3),1)</f>
        <v>4</v>
      </c>
      <c r="B191" s="56" t="s">
        <v>86</v>
      </c>
      <c r="C191" s="56"/>
      <c r="G191" s="42"/>
      <c r="H191" s="42"/>
      <c r="I191" s="48"/>
      <c r="J191" s="28">
        <f t="shared" si="8"/>
        <v>1</v>
      </c>
      <c r="K191" s="51"/>
      <c r="L191" s="42"/>
      <c r="M191" s="16" t="s">
        <v>23</v>
      </c>
      <c r="N191" s="59"/>
      <c r="O191" s="16"/>
      <c r="P191" s="151"/>
      <c r="Q191" s="16"/>
      <c r="R191" s="16"/>
      <c r="S191" s="51"/>
      <c r="T191" s="53"/>
    </row>
    <row r="192" spans="1:23" x14ac:dyDescent="0.25">
      <c r="A192" s="16" t="str">
        <f t="shared" si="9"/>
        <v>4</v>
      </c>
      <c r="B192" s="56" t="s">
        <v>86</v>
      </c>
      <c r="C192" s="56"/>
      <c r="G192" s="42"/>
      <c r="H192" s="42"/>
      <c r="I192" s="48"/>
      <c r="J192" s="28">
        <f t="shared" si="8"/>
        <v>1</v>
      </c>
      <c r="K192" s="51"/>
      <c r="L192" s="42"/>
      <c r="M192" s="16" t="s">
        <v>23</v>
      </c>
      <c r="N192" s="59"/>
      <c r="O192" s="16"/>
      <c r="P192" s="151"/>
      <c r="Q192" s="16"/>
      <c r="R192" s="16"/>
      <c r="S192" s="51"/>
      <c r="T192" s="53"/>
    </row>
    <row r="193" spans="1:20" x14ac:dyDescent="0.25">
      <c r="A193" s="16" t="str">
        <f t="shared" si="9"/>
        <v>4</v>
      </c>
      <c r="B193" s="56" t="s">
        <v>86</v>
      </c>
      <c r="C193" s="56"/>
      <c r="G193" s="42"/>
      <c r="H193" s="42"/>
      <c r="I193" s="48"/>
      <c r="J193" s="28">
        <f t="shared" si="8"/>
        <v>1</v>
      </c>
      <c r="K193" s="51"/>
      <c r="L193" s="42"/>
      <c r="M193" s="16" t="s">
        <v>23</v>
      </c>
      <c r="N193" s="59"/>
      <c r="O193" s="16"/>
      <c r="P193" s="151"/>
      <c r="Q193" s="16"/>
      <c r="R193" s="16"/>
      <c r="S193" s="51"/>
      <c r="T193" s="53"/>
    </row>
    <row r="194" spans="1:20" x14ac:dyDescent="0.25">
      <c r="A194" s="16" t="str">
        <f t="shared" si="9"/>
        <v>4</v>
      </c>
      <c r="B194" s="56" t="s">
        <v>86</v>
      </c>
      <c r="C194" s="56"/>
      <c r="G194" s="42"/>
      <c r="H194" s="42"/>
      <c r="I194" s="48"/>
      <c r="J194" s="28">
        <f t="shared" si="8"/>
        <v>1</v>
      </c>
      <c r="K194" s="51"/>
      <c r="L194" s="42"/>
      <c r="M194" s="16" t="s">
        <v>23</v>
      </c>
      <c r="N194" s="59"/>
      <c r="O194" s="16"/>
      <c r="P194" s="151"/>
      <c r="Q194" s="16"/>
      <c r="R194" s="16"/>
      <c r="S194" s="51"/>
      <c r="T194" s="53"/>
    </row>
    <row r="195" spans="1:20" x14ac:dyDescent="0.25">
      <c r="A195" s="16" t="str">
        <f t="shared" si="9"/>
        <v>4</v>
      </c>
      <c r="B195" s="56" t="s">
        <v>86</v>
      </c>
      <c r="C195" s="56"/>
      <c r="G195" s="42"/>
      <c r="H195" s="42"/>
      <c r="I195" s="48"/>
      <c r="J195" s="28">
        <f t="shared" si="8"/>
        <v>1</v>
      </c>
      <c r="K195" s="51"/>
      <c r="L195" s="42"/>
      <c r="M195" s="16" t="s">
        <v>23</v>
      </c>
      <c r="N195" s="59"/>
      <c r="O195" s="16"/>
      <c r="P195" s="151"/>
      <c r="Q195" s="16"/>
      <c r="R195" s="16"/>
      <c r="S195" s="51"/>
      <c r="T195" s="53"/>
    </row>
    <row r="196" spans="1:20" x14ac:dyDescent="0.25">
      <c r="A196" s="16" t="str">
        <f t="shared" si="9"/>
        <v>4</v>
      </c>
      <c r="B196" s="56" t="s">
        <v>86</v>
      </c>
      <c r="C196" s="56"/>
      <c r="G196" s="42"/>
      <c r="H196" s="42"/>
      <c r="I196" s="48"/>
      <c r="J196" s="28">
        <f t="shared" si="8"/>
        <v>1</v>
      </c>
      <c r="K196" s="51"/>
      <c r="L196" s="42"/>
      <c r="M196" s="16" t="s">
        <v>23</v>
      </c>
      <c r="N196" s="59"/>
      <c r="O196" s="16"/>
      <c r="P196" s="151"/>
      <c r="Q196" s="16"/>
      <c r="R196" s="16"/>
      <c r="S196" s="51"/>
      <c r="T196" s="53"/>
    </row>
    <row r="197" spans="1:20" x14ac:dyDescent="0.25">
      <c r="A197" s="16" t="str">
        <f t="shared" si="9"/>
        <v>4</v>
      </c>
      <c r="B197" s="56" t="s">
        <v>86</v>
      </c>
      <c r="C197" s="56"/>
      <c r="G197" s="42"/>
      <c r="H197" s="42"/>
      <c r="I197" s="48"/>
      <c r="J197" s="28">
        <f t="shared" si="8"/>
        <v>1</v>
      </c>
      <c r="K197" s="51"/>
      <c r="L197" s="126"/>
      <c r="M197" s="16" t="s">
        <v>23</v>
      </c>
      <c r="N197" s="59"/>
      <c r="O197" s="16"/>
      <c r="P197" s="151"/>
      <c r="Q197" s="16"/>
      <c r="R197" s="16"/>
      <c r="S197" s="51"/>
      <c r="T197" s="53"/>
    </row>
    <row r="198" spans="1:20" x14ac:dyDescent="0.25">
      <c r="A198" s="16" t="str">
        <f t="shared" si="9"/>
        <v>4</v>
      </c>
      <c r="B198" s="56" t="s">
        <v>86</v>
      </c>
      <c r="C198" s="56"/>
      <c r="G198" s="42"/>
      <c r="H198" s="42"/>
      <c r="I198" s="48"/>
      <c r="J198" s="28">
        <f t="shared" si="8"/>
        <v>1</v>
      </c>
      <c r="K198" s="51"/>
      <c r="L198" s="126"/>
      <c r="M198" s="16" t="s">
        <v>23</v>
      </c>
      <c r="N198" s="59"/>
      <c r="O198" s="16"/>
      <c r="P198" s="151"/>
      <c r="Q198" s="16"/>
      <c r="R198" s="16"/>
      <c r="S198" s="51"/>
      <c r="T198" s="53"/>
    </row>
    <row r="199" spans="1:20" x14ac:dyDescent="0.25">
      <c r="A199" s="16" t="str">
        <f t="shared" si="9"/>
        <v>4</v>
      </c>
      <c r="B199" s="56" t="s">
        <v>86</v>
      </c>
      <c r="C199" s="56"/>
      <c r="G199" s="42"/>
      <c r="H199" s="42"/>
      <c r="I199" s="48"/>
      <c r="J199" s="28">
        <f t="shared" si="8"/>
        <v>1</v>
      </c>
      <c r="K199" s="51"/>
      <c r="L199" s="126"/>
      <c r="M199" s="16" t="s">
        <v>23</v>
      </c>
      <c r="N199" s="59"/>
      <c r="O199" s="16"/>
      <c r="P199" s="151"/>
      <c r="Q199" s="16"/>
      <c r="R199" s="16"/>
      <c r="S199" s="51"/>
      <c r="T199" s="53"/>
    </row>
    <row r="200" spans="1:20" x14ac:dyDescent="0.25">
      <c r="A200" s="16" t="str">
        <f t="shared" si="9"/>
        <v>4</v>
      </c>
      <c r="B200" s="56" t="s">
        <v>86</v>
      </c>
      <c r="C200" s="56"/>
      <c r="G200" s="42"/>
      <c r="H200" s="42"/>
      <c r="I200" s="48"/>
      <c r="J200" s="28">
        <f t="shared" si="8"/>
        <v>1</v>
      </c>
      <c r="K200" s="51"/>
      <c r="L200" s="126"/>
      <c r="M200" s="16" t="s">
        <v>23</v>
      </c>
      <c r="N200" s="59"/>
      <c r="O200" s="16"/>
      <c r="P200" s="151"/>
      <c r="Q200" s="16"/>
      <c r="R200" s="16"/>
      <c r="S200" s="51"/>
      <c r="T200" s="53"/>
    </row>
    <row r="201" spans="1:20" x14ac:dyDescent="0.25">
      <c r="A201" s="16" t="str">
        <f t="shared" si="9"/>
        <v>4</v>
      </c>
      <c r="B201" s="56" t="s">
        <v>86</v>
      </c>
      <c r="C201" s="56"/>
      <c r="G201" s="42"/>
      <c r="H201" s="42"/>
      <c r="I201" s="48"/>
      <c r="J201" s="28">
        <f t="shared" si="8"/>
        <v>1</v>
      </c>
      <c r="K201" s="51"/>
      <c r="L201" s="126"/>
      <c r="M201" s="16" t="s">
        <v>23</v>
      </c>
      <c r="N201" s="59"/>
      <c r="O201" s="16"/>
      <c r="P201" s="151"/>
      <c r="Q201" s="16"/>
      <c r="R201" s="16"/>
      <c r="S201" s="51"/>
      <c r="T201" s="53"/>
    </row>
    <row r="202" spans="1:20" ht="15.75" thickBot="1" x14ac:dyDescent="0.3">
      <c r="A202" s="16" t="str">
        <f t="shared" si="9"/>
        <v>4</v>
      </c>
      <c r="B202" s="253" t="s">
        <v>86</v>
      </c>
      <c r="C202" s="56"/>
      <c r="G202" s="42"/>
      <c r="H202" s="42"/>
      <c r="I202" s="48"/>
      <c r="J202" s="28">
        <f t="shared" si="8"/>
        <v>1</v>
      </c>
      <c r="K202" s="51"/>
      <c r="L202" s="126"/>
      <c r="M202" s="42" t="s">
        <v>23</v>
      </c>
      <c r="N202" s="59"/>
      <c r="O202" s="16"/>
      <c r="P202" s="151"/>
      <c r="Q202" s="16"/>
      <c r="R202" s="16"/>
      <c r="S202" s="51"/>
      <c r="T202" s="59"/>
    </row>
    <row r="203" spans="1:20" ht="15.75" thickTop="1" x14ac:dyDescent="0.25">
      <c r="A203" s="39" t="str">
        <f t="shared" si="9"/>
        <v>4</v>
      </c>
      <c r="B203" s="116" t="s">
        <v>85</v>
      </c>
      <c r="C203" s="116"/>
      <c r="D203" s="117"/>
      <c r="E203" s="117"/>
      <c r="F203" s="129"/>
      <c r="G203" s="39"/>
      <c r="H203" s="39"/>
      <c r="I203" s="129"/>
      <c r="J203" s="28">
        <f t="shared" si="8"/>
        <v>1</v>
      </c>
      <c r="K203" s="121"/>
      <c r="L203" s="127"/>
      <c r="M203" s="39" t="s">
        <v>26</v>
      </c>
      <c r="N203" s="117"/>
      <c r="O203" s="39"/>
      <c r="P203" s="39"/>
      <c r="Q203" s="39"/>
      <c r="R203" s="39"/>
      <c r="S203" s="39"/>
      <c r="T203" s="117"/>
    </row>
    <row r="204" spans="1:20" x14ac:dyDescent="0.25">
      <c r="A204" s="16" t="str">
        <f t="shared" si="9"/>
        <v>4</v>
      </c>
      <c r="B204" s="56" t="s">
        <v>85</v>
      </c>
      <c r="C204" s="56"/>
      <c r="G204" s="42"/>
      <c r="H204" s="42"/>
      <c r="I204" s="48"/>
      <c r="J204" s="28">
        <f t="shared" si="8"/>
        <v>1</v>
      </c>
      <c r="K204" s="51"/>
      <c r="L204" s="126"/>
      <c r="M204" s="42" t="s">
        <v>26</v>
      </c>
      <c r="N204" s="59"/>
      <c r="O204" s="16"/>
      <c r="P204" s="151"/>
      <c r="Q204" s="16"/>
      <c r="R204" s="16"/>
      <c r="S204" s="51"/>
      <c r="T204" s="59"/>
    </row>
    <row r="205" spans="1:20" x14ac:dyDescent="0.25">
      <c r="A205" s="16" t="str">
        <f t="shared" si="9"/>
        <v>4</v>
      </c>
      <c r="B205" s="56" t="s">
        <v>85</v>
      </c>
      <c r="C205" s="56"/>
      <c r="G205" s="42"/>
      <c r="H205" s="42"/>
      <c r="I205" s="48"/>
      <c r="J205" s="28">
        <f t="shared" si="8"/>
        <v>1</v>
      </c>
      <c r="K205" s="51"/>
      <c r="L205" s="126"/>
      <c r="M205" s="42" t="s">
        <v>26</v>
      </c>
      <c r="N205" s="59"/>
      <c r="O205" s="16"/>
      <c r="P205" s="151"/>
      <c r="Q205" s="16"/>
      <c r="R205" s="16"/>
      <c r="S205" s="51"/>
      <c r="T205" s="59"/>
    </row>
    <row r="206" spans="1:20" x14ac:dyDescent="0.25">
      <c r="A206" s="16" t="str">
        <f t="shared" si="9"/>
        <v>4</v>
      </c>
      <c r="B206" s="56" t="s">
        <v>85</v>
      </c>
      <c r="C206" s="56"/>
      <c r="G206" s="42"/>
      <c r="H206" s="42"/>
      <c r="I206" s="48"/>
      <c r="J206" s="28">
        <f t="shared" si="8"/>
        <v>1</v>
      </c>
      <c r="K206" s="51"/>
      <c r="L206" s="126"/>
      <c r="M206" s="42" t="s">
        <v>26</v>
      </c>
      <c r="N206" s="59"/>
      <c r="O206" s="16"/>
      <c r="P206" s="151"/>
      <c r="Q206" s="16"/>
      <c r="R206" s="16"/>
      <c r="S206" s="51"/>
      <c r="T206" s="59"/>
    </row>
    <row r="207" spans="1:20" x14ac:dyDescent="0.25">
      <c r="A207" s="16" t="str">
        <f t="shared" si="9"/>
        <v>4</v>
      </c>
      <c r="B207" s="56" t="s">
        <v>85</v>
      </c>
      <c r="C207" s="56"/>
      <c r="G207" s="42"/>
      <c r="H207" s="42"/>
      <c r="I207" s="48"/>
      <c r="J207" s="28">
        <f t="shared" si="8"/>
        <v>1</v>
      </c>
      <c r="K207" s="51"/>
      <c r="L207" s="126"/>
      <c r="M207" s="42" t="s">
        <v>26</v>
      </c>
      <c r="N207" s="59"/>
      <c r="O207" s="16"/>
      <c r="P207" s="151"/>
      <c r="Q207" s="16"/>
      <c r="R207" s="16"/>
      <c r="S207" s="51"/>
      <c r="T207" s="59"/>
    </row>
    <row r="208" spans="1:20" x14ac:dyDescent="0.25">
      <c r="A208" s="16" t="str">
        <f t="shared" si="9"/>
        <v>4</v>
      </c>
      <c r="B208" s="56" t="s">
        <v>85</v>
      </c>
      <c r="C208" s="56"/>
      <c r="G208" s="42"/>
      <c r="H208" s="42"/>
      <c r="I208" s="48"/>
      <c r="J208" s="28">
        <f t="shared" si="8"/>
        <v>1</v>
      </c>
      <c r="K208" s="51"/>
      <c r="L208" s="126"/>
      <c r="M208" s="42" t="s">
        <v>26</v>
      </c>
      <c r="N208" s="59"/>
      <c r="O208" s="16"/>
      <c r="P208" s="151"/>
      <c r="Q208" s="16"/>
      <c r="R208" s="16"/>
      <c r="S208" s="51"/>
      <c r="T208" s="59"/>
    </row>
    <row r="209" spans="1:39" ht="15.75" thickBot="1" x14ac:dyDescent="0.3">
      <c r="A209" s="16" t="str">
        <f t="shared" si="9"/>
        <v>4</v>
      </c>
      <c r="B209" s="56" t="s">
        <v>85</v>
      </c>
      <c r="C209" s="56"/>
      <c r="G209" s="42"/>
      <c r="H209" s="42"/>
      <c r="I209" s="48"/>
      <c r="J209" s="28">
        <f t="shared" si="8"/>
        <v>1</v>
      </c>
      <c r="K209" s="51"/>
      <c r="L209" s="126"/>
      <c r="M209" s="42" t="s">
        <v>26</v>
      </c>
      <c r="N209" s="59"/>
      <c r="O209" s="16"/>
      <c r="P209" s="151"/>
      <c r="Q209" s="16"/>
      <c r="R209" s="16"/>
      <c r="S209" s="51"/>
      <c r="T209" s="59"/>
    </row>
    <row r="210" spans="1:39" ht="16.5" thickTop="1" x14ac:dyDescent="0.25">
      <c r="A210" s="67" t="str">
        <f t="shared" si="9"/>
        <v>4</v>
      </c>
      <c r="B210" s="55" t="s">
        <v>84</v>
      </c>
      <c r="C210" s="55"/>
      <c r="D210" s="57"/>
      <c r="E210" s="57"/>
      <c r="F210" s="58"/>
      <c r="G210" s="67"/>
      <c r="H210" s="67"/>
      <c r="I210" s="58"/>
      <c r="J210" s="27">
        <f t="shared" si="8"/>
        <v>1</v>
      </c>
      <c r="K210" s="68"/>
      <c r="L210" s="110"/>
      <c r="M210" s="38"/>
      <c r="N210" s="50"/>
      <c r="O210" s="39"/>
      <c r="P210" s="39"/>
      <c r="Q210" s="39"/>
      <c r="R210" s="39"/>
      <c r="S210" s="39"/>
      <c r="T210" s="66"/>
    </row>
    <row r="211" spans="1:39" ht="15.75" x14ac:dyDescent="0.25">
      <c r="A211" s="16" t="str">
        <f t="shared" si="9"/>
        <v>4</v>
      </c>
      <c r="B211" s="56" t="s">
        <v>84</v>
      </c>
      <c r="J211" s="27">
        <f t="shared" si="8"/>
        <v>1</v>
      </c>
      <c r="K211" s="133"/>
      <c r="L211" s="43"/>
      <c r="M211" s="16"/>
      <c r="N211" s="133"/>
      <c r="O211" s="16"/>
      <c r="P211" s="151"/>
      <c r="Q211" s="16"/>
      <c r="R211" s="16"/>
      <c r="S211" s="133"/>
      <c r="T211" s="53"/>
    </row>
    <row r="212" spans="1:39" ht="15.75" x14ac:dyDescent="0.25">
      <c r="A212" s="16" t="str">
        <f t="shared" si="9"/>
        <v>4</v>
      </c>
      <c r="B212" s="56" t="s">
        <v>84</v>
      </c>
      <c r="J212" s="27">
        <f t="shared" si="8"/>
        <v>1</v>
      </c>
      <c r="K212" s="133"/>
      <c r="L212" s="43"/>
      <c r="M212" s="16"/>
      <c r="N212" s="133"/>
      <c r="O212" s="16"/>
      <c r="P212" s="151"/>
      <c r="Q212" s="16"/>
      <c r="R212" s="16"/>
      <c r="S212" s="133"/>
      <c r="T212" s="53"/>
    </row>
    <row r="213" spans="1:39" ht="15.75" x14ac:dyDescent="0.25">
      <c r="A213" s="16" t="str">
        <f t="shared" si="9"/>
        <v>4</v>
      </c>
      <c r="B213" s="56" t="s">
        <v>84</v>
      </c>
      <c r="J213" s="27">
        <f t="shared" si="8"/>
        <v>1</v>
      </c>
      <c r="K213" s="133"/>
      <c r="L213" s="43"/>
      <c r="M213" s="16"/>
      <c r="N213" s="133"/>
      <c r="O213" s="16"/>
      <c r="P213" s="151"/>
      <c r="Q213" s="16"/>
      <c r="R213" s="16"/>
      <c r="S213" s="133"/>
      <c r="T213" s="53"/>
    </row>
    <row r="214" spans="1:39" ht="16.5" thickBot="1" x14ac:dyDescent="0.3">
      <c r="A214" s="16" t="str">
        <f t="shared" si="9"/>
        <v>4</v>
      </c>
      <c r="B214" s="62" t="s">
        <v>84</v>
      </c>
      <c r="J214" s="27">
        <f t="shared" si="8"/>
        <v>1</v>
      </c>
      <c r="K214" s="133"/>
      <c r="L214" s="43"/>
      <c r="M214" s="42"/>
      <c r="N214" s="51"/>
      <c r="O214" s="16"/>
      <c r="P214" s="151"/>
      <c r="Q214" s="16"/>
      <c r="R214" s="16"/>
      <c r="S214" s="51"/>
      <c r="T214" s="59"/>
    </row>
    <row r="215" spans="1:39" s="4" customFormat="1" ht="15.75" thickTop="1" x14ac:dyDescent="0.25">
      <c r="A215" s="38" t="str">
        <f t="shared" si="9"/>
        <v>4</v>
      </c>
      <c r="B215" s="61" t="s">
        <v>83</v>
      </c>
      <c r="C215" s="61"/>
      <c r="D215" s="66"/>
      <c r="E215" s="66"/>
      <c r="F215" s="47"/>
      <c r="G215" s="38"/>
      <c r="H215" s="38"/>
      <c r="I215" s="47"/>
      <c r="J215" s="7">
        <f t="shared" si="8"/>
        <v>1</v>
      </c>
      <c r="K215" s="113"/>
      <c r="L215" s="38"/>
      <c r="M215" s="38" t="s">
        <v>23</v>
      </c>
      <c r="N215" s="50"/>
      <c r="O215" s="39"/>
      <c r="P215" s="39"/>
      <c r="Q215" s="39"/>
      <c r="R215" s="39"/>
      <c r="S215" s="39"/>
      <c r="T215" s="38"/>
      <c r="U215" s="23"/>
      <c r="V215" s="14"/>
      <c r="W215" s="14"/>
      <c r="Y215" s="10"/>
      <c r="Z215" s="10"/>
      <c r="AB215" s="28"/>
      <c r="AC215" s="35"/>
      <c r="AD215" s="42"/>
      <c r="AH215" s="42"/>
      <c r="AI215" s="42"/>
      <c r="AM215" s="25"/>
    </row>
    <row r="216" spans="1:39" s="4" customFormat="1" x14ac:dyDescent="0.25">
      <c r="A216" s="16" t="str">
        <f t="shared" si="9"/>
        <v>4</v>
      </c>
      <c r="B216" s="56" t="s">
        <v>83</v>
      </c>
      <c r="C216" s="56"/>
      <c r="D216" s="59"/>
      <c r="E216" s="59"/>
      <c r="F216" s="48"/>
      <c r="G216" s="42"/>
      <c r="H216" s="42"/>
      <c r="I216" s="48"/>
      <c r="J216" s="1">
        <f t="shared" si="8"/>
        <v>1</v>
      </c>
      <c r="K216" s="133"/>
      <c r="L216" s="42"/>
      <c r="M216" s="42" t="s">
        <v>23</v>
      </c>
      <c r="N216" s="51"/>
      <c r="O216" s="16" t="s">
        <v>26</v>
      </c>
      <c r="P216" s="151"/>
      <c r="Q216" s="16"/>
      <c r="R216" s="16"/>
      <c r="S216" s="59"/>
      <c r="T216" s="42"/>
      <c r="U216" s="23"/>
      <c r="V216" s="14"/>
      <c r="W216" s="14"/>
      <c r="Y216" s="10"/>
      <c r="Z216" s="10"/>
      <c r="AB216" s="28"/>
      <c r="AC216" s="35"/>
      <c r="AD216" s="42"/>
      <c r="AH216" s="42"/>
      <c r="AI216" s="42"/>
      <c r="AM216" s="25"/>
    </row>
    <row r="217" spans="1:39" s="4" customFormat="1" ht="14.25" customHeight="1" x14ac:dyDescent="0.25">
      <c r="A217" s="16" t="str">
        <f t="shared" si="9"/>
        <v>4</v>
      </c>
      <c r="B217" s="56" t="s">
        <v>83</v>
      </c>
      <c r="C217" s="56"/>
      <c r="D217" s="59"/>
      <c r="E217" s="59"/>
      <c r="F217" s="48"/>
      <c r="G217" s="42"/>
      <c r="H217" s="42"/>
      <c r="I217" s="48"/>
      <c r="J217" s="1">
        <f t="shared" si="8"/>
        <v>1</v>
      </c>
      <c r="K217" s="133"/>
      <c r="L217" s="42"/>
      <c r="M217" s="42" t="s">
        <v>23</v>
      </c>
      <c r="N217" s="51"/>
      <c r="O217" s="16" t="s">
        <v>23</v>
      </c>
      <c r="P217" s="151"/>
      <c r="Q217" s="126" t="s">
        <v>91</v>
      </c>
      <c r="R217" s="51"/>
      <c r="S217" s="59"/>
      <c r="T217" s="42"/>
      <c r="U217" s="23"/>
      <c r="V217" s="14"/>
      <c r="W217" s="14"/>
      <c r="Y217" s="10"/>
      <c r="Z217" s="10"/>
      <c r="AB217" s="28"/>
      <c r="AC217" s="35"/>
      <c r="AD217" s="42"/>
      <c r="AH217" s="42"/>
      <c r="AI217" s="42"/>
      <c r="AM217" s="25"/>
    </row>
    <row r="218" spans="1:39" s="4" customFormat="1" x14ac:dyDescent="0.25">
      <c r="A218" s="16" t="str">
        <f t="shared" si="9"/>
        <v>4</v>
      </c>
      <c r="B218" s="56" t="s">
        <v>83</v>
      </c>
      <c r="C218" s="56"/>
      <c r="D218" s="59"/>
      <c r="E218" s="59"/>
      <c r="F218" s="48"/>
      <c r="G218" s="42"/>
      <c r="H218" s="42"/>
      <c r="I218" s="48"/>
      <c r="J218" s="1">
        <f t="shared" si="8"/>
        <v>1</v>
      </c>
      <c r="K218" s="133"/>
      <c r="L218" s="42"/>
      <c r="M218" s="42" t="s">
        <v>26</v>
      </c>
      <c r="N218" s="51"/>
      <c r="O218" s="16"/>
      <c r="P218" s="151"/>
      <c r="Q218" s="126" t="s">
        <v>92</v>
      </c>
      <c r="R218" s="51"/>
      <c r="S218" s="59"/>
      <c r="T218" s="42"/>
      <c r="U218" s="23"/>
      <c r="V218" s="14"/>
      <c r="W218" s="14"/>
      <c r="Y218" s="10"/>
      <c r="Z218" s="10"/>
      <c r="AB218" s="28"/>
      <c r="AC218" s="35"/>
      <c r="AD218" s="42"/>
      <c r="AH218" s="42"/>
      <c r="AI218" s="42"/>
      <c r="AM218" s="25"/>
    </row>
    <row r="219" spans="1:39" s="4" customFormat="1" x14ac:dyDescent="0.25">
      <c r="A219" s="16" t="str">
        <f t="shared" si="9"/>
        <v>4</v>
      </c>
      <c r="B219" s="56" t="s">
        <v>83</v>
      </c>
      <c r="C219" s="56"/>
      <c r="D219" s="59"/>
      <c r="E219" s="59"/>
      <c r="F219" s="48"/>
      <c r="G219" s="42"/>
      <c r="H219" s="42"/>
      <c r="I219" s="48"/>
      <c r="J219" s="1">
        <f t="shared" si="8"/>
        <v>1</v>
      </c>
      <c r="K219" s="133"/>
      <c r="L219" s="42"/>
      <c r="M219" s="42" t="s">
        <v>23</v>
      </c>
      <c r="N219" s="51"/>
      <c r="O219" s="16" t="s">
        <v>26</v>
      </c>
      <c r="P219" s="151"/>
      <c r="Q219" s="16"/>
      <c r="R219" s="16"/>
      <c r="S219" s="59"/>
      <c r="T219" s="42"/>
      <c r="U219" s="23"/>
      <c r="V219" s="14"/>
      <c r="W219" s="14"/>
      <c r="Y219" s="10"/>
      <c r="Z219" s="10"/>
      <c r="AB219" s="28"/>
      <c r="AC219" s="35"/>
      <c r="AD219" s="42"/>
      <c r="AH219" s="42"/>
      <c r="AI219" s="42"/>
      <c r="AM219" s="25"/>
    </row>
    <row r="220" spans="1:39" s="4" customFormat="1" x14ac:dyDescent="0.25">
      <c r="A220" s="16" t="str">
        <f t="shared" si="9"/>
        <v>4</v>
      </c>
      <c r="B220" s="56" t="s">
        <v>83</v>
      </c>
      <c r="C220" s="56"/>
      <c r="D220" s="59"/>
      <c r="E220" s="59"/>
      <c r="F220" s="48"/>
      <c r="G220" s="42"/>
      <c r="H220" s="42"/>
      <c r="I220" s="48"/>
      <c r="J220" s="1">
        <f t="shared" si="8"/>
        <v>1</v>
      </c>
      <c r="K220" s="133"/>
      <c r="L220" s="42"/>
      <c r="M220" s="42" t="s">
        <v>23</v>
      </c>
      <c r="N220" s="51"/>
      <c r="O220" s="16" t="s">
        <v>26</v>
      </c>
      <c r="P220" s="151"/>
      <c r="Q220" s="16"/>
      <c r="R220" s="16"/>
      <c r="S220" s="59"/>
      <c r="T220" s="42"/>
      <c r="U220" s="23"/>
      <c r="V220" s="14"/>
      <c r="W220" s="14"/>
      <c r="Y220" s="10"/>
      <c r="Z220" s="10"/>
      <c r="AB220" s="28"/>
      <c r="AC220" s="35"/>
      <c r="AD220" s="42"/>
      <c r="AH220" s="42"/>
      <c r="AI220" s="42"/>
      <c r="AM220" s="25"/>
    </row>
    <row r="221" spans="1:39" s="4" customFormat="1" x14ac:dyDescent="0.25">
      <c r="A221" s="16" t="str">
        <f t="shared" si="9"/>
        <v>4</v>
      </c>
      <c r="B221" s="56" t="s">
        <v>83</v>
      </c>
      <c r="C221" s="56"/>
      <c r="D221" s="59"/>
      <c r="E221" s="59"/>
      <c r="F221" s="48"/>
      <c r="G221" s="42"/>
      <c r="H221" s="42"/>
      <c r="I221" s="48"/>
      <c r="J221" s="1">
        <f t="shared" si="8"/>
        <v>1</v>
      </c>
      <c r="K221" s="133"/>
      <c r="L221" s="42"/>
      <c r="M221" s="42" t="s">
        <v>23</v>
      </c>
      <c r="N221" s="51"/>
      <c r="O221" s="16" t="s">
        <v>26</v>
      </c>
      <c r="P221" s="151"/>
      <c r="Q221" s="16"/>
      <c r="R221" s="16"/>
      <c r="S221" s="59"/>
      <c r="T221" s="42"/>
      <c r="U221" s="23"/>
      <c r="V221" s="14"/>
      <c r="W221" s="14"/>
      <c r="Y221" s="10"/>
      <c r="Z221" s="10"/>
      <c r="AB221" s="28"/>
      <c r="AC221" s="35"/>
      <c r="AD221" s="42"/>
      <c r="AH221" s="42"/>
      <c r="AI221" s="42"/>
      <c r="AM221" s="25"/>
    </row>
    <row r="222" spans="1:39" s="4" customFormat="1" x14ac:dyDescent="0.25">
      <c r="A222" s="16" t="str">
        <f t="shared" si="9"/>
        <v>4</v>
      </c>
      <c r="B222" s="56" t="s">
        <v>83</v>
      </c>
      <c r="C222" s="56"/>
      <c r="D222" s="59"/>
      <c r="E222" s="59"/>
      <c r="F222" s="48"/>
      <c r="G222" s="42"/>
      <c r="H222" s="42"/>
      <c r="I222" s="48"/>
      <c r="J222" s="1">
        <f t="shared" si="8"/>
        <v>1</v>
      </c>
      <c r="K222" s="133"/>
      <c r="L222" s="42"/>
      <c r="M222" s="42" t="s">
        <v>23</v>
      </c>
      <c r="N222" s="51"/>
      <c r="O222" s="16" t="s">
        <v>26</v>
      </c>
      <c r="P222" s="151"/>
      <c r="Q222" s="16"/>
      <c r="R222" s="16"/>
      <c r="S222" s="42"/>
      <c r="T222" s="42"/>
      <c r="U222" s="23"/>
      <c r="V222" s="14"/>
      <c r="W222" s="14"/>
      <c r="Y222" s="10"/>
      <c r="Z222" s="10"/>
      <c r="AB222" s="1"/>
      <c r="AC222" s="42"/>
      <c r="AD222" s="42"/>
      <c r="AG222" s="42"/>
      <c r="AH222" s="42"/>
      <c r="AL222" s="25"/>
      <c r="AM222" s="23"/>
    </row>
    <row r="223" spans="1:39" s="4" customFormat="1" x14ac:dyDescent="0.25">
      <c r="A223" s="16" t="str">
        <f t="shared" si="9"/>
        <v>4</v>
      </c>
      <c r="B223" s="56" t="s">
        <v>83</v>
      </c>
      <c r="C223" s="56"/>
      <c r="D223" s="59"/>
      <c r="E223" s="59"/>
      <c r="F223" s="48"/>
      <c r="G223" s="42"/>
      <c r="H223" s="42"/>
      <c r="I223" s="48"/>
      <c r="J223" s="1">
        <f t="shared" si="8"/>
        <v>1</v>
      </c>
      <c r="K223" s="133"/>
      <c r="L223" s="42"/>
      <c r="M223" s="42" t="s">
        <v>23</v>
      </c>
      <c r="N223" s="51"/>
      <c r="O223" s="16" t="s">
        <v>26</v>
      </c>
      <c r="P223" s="151"/>
      <c r="Q223" s="16"/>
      <c r="R223" s="16"/>
      <c r="S223" s="42"/>
      <c r="T223" s="42"/>
      <c r="U223" s="23"/>
      <c r="V223" s="14"/>
      <c r="W223" s="14"/>
      <c r="Y223" s="10"/>
      <c r="Z223" s="10"/>
      <c r="AB223" s="1"/>
      <c r="AC223" s="42"/>
      <c r="AD223" s="42"/>
      <c r="AG223" s="42"/>
      <c r="AH223" s="42"/>
      <c r="AL223" s="25"/>
      <c r="AM223" s="23"/>
    </row>
    <row r="224" spans="1:39" s="4" customFormat="1" x14ac:dyDescent="0.25">
      <c r="A224" s="16" t="str">
        <f t="shared" si="9"/>
        <v>4</v>
      </c>
      <c r="B224" s="56" t="s">
        <v>83</v>
      </c>
      <c r="C224" s="56"/>
      <c r="D224" s="59"/>
      <c r="E224" s="59"/>
      <c r="F224" s="48"/>
      <c r="G224" s="42"/>
      <c r="H224" s="42"/>
      <c r="I224" s="48"/>
      <c r="J224" s="1">
        <f t="shared" si="8"/>
        <v>1</v>
      </c>
      <c r="K224" s="133"/>
      <c r="L224" s="42"/>
      <c r="M224" s="42" t="s">
        <v>23</v>
      </c>
      <c r="N224" s="51"/>
      <c r="O224" s="16" t="s">
        <v>26</v>
      </c>
      <c r="P224" s="151"/>
      <c r="Q224" s="16"/>
      <c r="R224" s="16"/>
      <c r="S224" s="42"/>
      <c r="T224" s="42"/>
      <c r="U224" s="23"/>
      <c r="V224" s="14"/>
      <c r="W224" s="14"/>
      <c r="Y224" s="10"/>
      <c r="Z224" s="10"/>
      <c r="AB224" s="1"/>
      <c r="AC224" s="42"/>
      <c r="AD224" s="42"/>
      <c r="AG224" s="42"/>
      <c r="AH224" s="42"/>
      <c r="AL224" s="25"/>
      <c r="AM224" s="23"/>
    </row>
    <row r="225" spans="1:39" s="4" customFormat="1" x14ac:dyDescent="0.25">
      <c r="A225" s="16" t="str">
        <f t="shared" si="9"/>
        <v>4</v>
      </c>
      <c r="B225" s="56" t="s">
        <v>83</v>
      </c>
      <c r="C225" s="56"/>
      <c r="D225" s="59"/>
      <c r="E225" s="59"/>
      <c r="F225" s="48"/>
      <c r="G225" s="42"/>
      <c r="H225" s="42"/>
      <c r="I225" s="48"/>
      <c r="J225" s="1">
        <f t="shared" si="8"/>
        <v>1</v>
      </c>
      <c r="K225" s="133"/>
      <c r="L225" s="42"/>
      <c r="M225" s="42" t="s">
        <v>23</v>
      </c>
      <c r="N225" s="51"/>
      <c r="O225" s="16"/>
      <c r="P225" s="151"/>
      <c r="Q225" s="16"/>
      <c r="R225" s="16"/>
      <c r="S225" s="42"/>
      <c r="T225" s="42"/>
      <c r="U225" s="23"/>
      <c r="V225" s="14"/>
      <c r="W225" s="14"/>
      <c r="Y225" s="10"/>
      <c r="Z225" s="10"/>
      <c r="AB225" s="1"/>
      <c r="AC225" s="42"/>
      <c r="AD225" s="42"/>
      <c r="AG225" s="42"/>
      <c r="AH225" s="42"/>
      <c r="AL225" s="25"/>
      <c r="AM225" s="23"/>
    </row>
    <row r="226" spans="1:39" s="4" customFormat="1" x14ac:dyDescent="0.25">
      <c r="A226" s="16" t="str">
        <f t="shared" si="9"/>
        <v>4</v>
      </c>
      <c r="B226" s="56" t="s">
        <v>83</v>
      </c>
      <c r="C226" s="56"/>
      <c r="D226" s="59"/>
      <c r="E226" s="59"/>
      <c r="F226" s="48"/>
      <c r="G226" s="42"/>
      <c r="H226" s="42"/>
      <c r="I226" s="48"/>
      <c r="J226" s="1">
        <f t="shared" si="8"/>
        <v>1</v>
      </c>
      <c r="K226" s="133"/>
      <c r="L226" s="42"/>
      <c r="M226" s="42" t="s">
        <v>23</v>
      </c>
      <c r="N226" s="51"/>
      <c r="O226" s="16"/>
      <c r="P226" s="151"/>
      <c r="Q226" s="16"/>
      <c r="R226" s="16"/>
      <c r="S226" s="59"/>
      <c r="T226" s="42"/>
      <c r="U226" s="23"/>
      <c r="V226" s="14"/>
      <c r="W226" s="14"/>
      <c r="Y226" s="10"/>
      <c r="Z226" s="10"/>
      <c r="AB226" s="28"/>
      <c r="AC226" s="35"/>
      <c r="AD226" s="42"/>
      <c r="AH226" s="42"/>
      <c r="AI226" s="42"/>
      <c r="AM226" s="25"/>
    </row>
    <row r="227" spans="1:39" s="4" customFormat="1" x14ac:dyDescent="0.25">
      <c r="A227" s="16" t="str">
        <f t="shared" si="9"/>
        <v>4</v>
      </c>
      <c r="B227" s="56" t="s">
        <v>83</v>
      </c>
      <c r="C227" s="56"/>
      <c r="D227" s="59"/>
      <c r="E227" s="59"/>
      <c r="F227" s="48"/>
      <c r="G227" s="42"/>
      <c r="H227" s="42"/>
      <c r="I227" s="48"/>
      <c r="J227" s="1">
        <f t="shared" si="8"/>
        <v>1</v>
      </c>
      <c r="K227" s="133"/>
      <c r="L227" s="42"/>
      <c r="M227" s="42" t="s">
        <v>23</v>
      </c>
      <c r="N227" s="51"/>
      <c r="O227" s="16" t="s">
        <v>26</v>
      </c>
      <c r="P227" s="151"/>
      <c r="Q227" s="16"/>
      <c r="R227" s="16"/>
      <c r="S227" s="59"/>
      <c r="T227" s="42"/>
      <c r="U227" s="23"/>
      <c r="V227" s="14"/>
      <c r="W227" s="14"/>
      <c r="Y227" s="10"/>
      <c r="Z227" s="10"/>
      <c r="AB227" s="28"/>
      <c r="AC227" s="35"/>
      <c r="AD227" s="42"/>
      <c r="AH227" s="42"/>
      <c r="AI227" s="42"/>
      <c r="AM227" s="25"/>
    </row>
    <row r="228" spans="1:39" s="4" customFormat="1" x14ac:dyDescent="0.25">
      <c r="A228" s="16" t="str">
        <f t="shared" si="9"/>
        <v>4</v>
      </c>
      <c r="B228" s="56" t="s">
        <v>83</v>
      </c>
      <c r="C228" s="56"/>
      <c r="D228" s="59"/>
      <c r="E228" s="59"/>
      <c r="F228" s="48"/>
      <c r="G228" s="42"/>
      <c r="H228" s="42"/>
      <c r="I228" s="48"/>
      <c r="J228" s="1">
        <f t="shared" si="8"/>
        <v>1</v>
      </c>
      <c r="K228" s="133"/>
      <c r="L228" s="42"/>
      <c r="M228" s="42" t="s">
        <v>23</v>
      </c>
      <c r="N228" s="51"/>
      <c r="O228" s="16" t="s">
        <v>26</v>
      </c>
      <c r="P228" s="151"/>
      <c r="Q228" s="16"/>
      <c r="R228" s="16"/>
      <c r="S228" s="59"/>
      <c r="T228" s="42"/>
      <c r="U228" s="23"/>
      <c r="V228" s="14"/>
      <c r="W228" s="14"/>
      <c r="Y228" s="10"/>
      <c r="Z228" s="10"/>
      <c r="AB228" s="28"/>
      <c r="AC228" s="35"/>
      <c r="AD228" s="42"/>
      <c r="AH228" s="42"/>
      <c r="AI228" s="42"/>
      <c r="AM228" s="25"/>
    </row>
    <row r="229" spans="1:39" s="4" customFormat="1" x14ac:dyDescent="0.25">
      <c r="A229" s="16" t="str">
        <f t="shared" si="9"/>
        <v>4</v>
      </c>
      <c r="B229" s="56" t="s">
        <v>83</v>
      </c>
      <c r="C229" s="56"/>
      <c r="D229" s="59"/>
      <c r="E229" s="59"/>
      <c r="F229" s="48"/>
      <c r="G229" s="42"/>
      <c r="H229" s="42"/>
      <c r="I229" s="48"/>
      <c r="J229" s="1">
        <f t="shared" si="8"/>
        <v>1</v>
      </c>
      <c r="K229" s="133"/>
      <c r="L229" s="42"/>
      <c r="M229" s="42" t="s">
        <v>23</v>
      </c>
      <c r="N229" s="51"/>
      <c r="O229" s="16" t="s">
        <v>26</v>
      </c>
      <c r="P229" s="151"/>
      <c r="Q229" s="16"/>
      <c r="R229" s="16"/>
      <c r="S229" s="59"/>
      <c r="T229" s="42"/>
      <c r="U229" s="23"/>
      <c r="V229" s="14"/>
      <c r="W229" s="14"/>
      <c r="Y229" s="10"/>
      <c r="Z229" s="10"/>
      <c r="AB229" s="28"/>
      <c r="AC229" s="35"/>
      <c r="AD229" s="42"/>
      <c r="AH229" s="42"/>
      <c r="AI229" s="42"/>
      <c r="AM229" s="25"/>
    </row>
    <row r="230" spans="1:39" s="4" customFormat="1" ht="15.75" thickBot="1" x14ac:dyDescent="0.3">
      <c r="A230" s="37" t="str">
        <f t="shared" si="9"/>
        <v>4</v>
      </c>
      <c r="B230" s="253" t="s">
        <v>83</v>
      </c>
      <c r="C230" s="62"/>
      <c r="D230" s="60"/>
      <c r="E230" s="60"/>
      <c r="F230" s="49"/>
      <c r="G230" s="37"/>
      <c r="H230" s="37"/>
      <c r="I230" s="49"/>
      <c r="J230" s="9">
        <f t="shared" si="8"/>
        <v>1</v>
      </c>
      <c r="K230" s="114"/>
      <c r="L230" s="37"/>
      <c r="M230" s="37" t="s">
        <v>23</v>
      </c>
      <c r="N230" s="52"/>
      <c r="O230" s="16" t="s">
        <v>26</v>
      </c>
      <c r="P230" s="151"/>
      <c r="Q230" s="16"/>
      <c r="R230" s="16"/>
      <c r="S230" s="60"/>
      <c r="T230" s="37"/>
      <c r="U230" s="23"/>
      <c r="V230" s="14"/>
      <c r="W230" s="14"/>
      <c r="Y230" s="10"/>
      <c r="Z230" s="10"/>
      <c r="AB230" s="28"/>
      <c r="AC230" s="35"/>
      <c r="AD230" s="42"/>
      <c r="AH230" s="42"/>
      <c r="AI230" s="42"/>
      <c r="AM230" s="25"/>
    </row>
    <row r="231" spans="1:39" ht="16.5" thickTop="1" x14ac:dyDescent="0.25">
      <c r="A231" s="42" t="str">
        <f t="shared" si="9"/>
        <v>4</v>
      </c>
      <c r="B231" s="116" t="s">
        <v>82</v>
      </c>
      <c r="C231" s="56"/>
      <c r="D231" s="59"/>
      <c r="E231" s="59"/>
      <c r="F231" s="48"/>
      <c r="G231" s="42"/>
      <c r="H231" s="42"/>
      <c r="I231" s="48"/>
      <c r="J231" s="27">
        <f t="shared" si="8"/>
        <v>1</v>
      </c>
      <c r="K231" s="51"/>
      <c r="L231" s="126"/>
      <c r="M231" s="42" t="s">
        <v>26</v>
      </c>
      <c r="N231" s="51"/>
      <c r="O231" s="39"/>
      <c r="P231" s="39"/>
      <c r="Q231" s="39"/>
      <c r="R231" s="39"/>
      <c r="S231" s="39"/>
      <c r="T231" s="59"/>
    </row>
    <row r="232" spans="1:39" ht="15.75" x14ac:dyDescent="0.25">
      <c r="A232" s="16" t="str">
        <f t="shared" si="9"/>
        <v>4</v>
      </c>
      <c r="B232" s="94" t="s">
        <v>82</v>
      </c>
      <c r="J232" s="27">
        <f t="shared" si="8"/>
        <v>1</v>
      </c>
      <c r="K232" s="133"/>
      <c r="L232" s="43"/>
      <c r="M232" s="16" t="s">
        <v>26</v>
      </c>
      <c r="N232" s="133"/>
      <c r="O232" s="16"/>
      <c r="P232" s="151"/>
      <c r="Q232" s="16"/>
      <c r="R232" s="16"/>
      <c r="S232" s="133"/>
      <c r="T232" s="53"/>
    </row>
    <row r="233" spans="1:39" ht="15.75" x14ac:dyDescent="0.25">
      <c r="A233" s="16" t="str">
        <f t="shared" si="9"/>
        <v>4</v>
      </c>
      <c r="B233" s="94" t="s">
        <v>82</v>
      </c>
      <c r="J233" s="27">
        <f t="shared" si="8"/>
        <v>1</v>
      </c>
      <c r="K233" s="133"/>
      <c r="L233" s="43"/>
      <c r="M233" s="16" t="s">
        <v>26</v>
      </c>
      <c r="N233" s="133"/>
      <c r="O233" s="16"/>
      <c r="P233" s="151"/>
      <c r="Q233" s="16"/>
      <c r="R233" s="16"/>
      <c r="S233" s="133"/>
      <c r="T233" s="53"/>
    </row>
    <row r="234" spans="1:39" ht="15.75" x14ac:dyDescent="0.25">
      <c r="A234" s="16" t="str">
        <f t="shared" si="9"/>
        <v>4</v>
      </c>
      <c r="B234" s="94" t="s">
        <v>82</v>
      </c>
      <c r="J234" s="27">
        <f t="shared" si="8"/>
        <v>1</v>
      </c>
      <c r="K234" s="133"/>
      <c r="L234" s="43"/>
      <c r="M234" s="16" t="s">
        <v>26</v>
      </c>
      <c r="N234" s="133"/>
      <c r="O234" s="16"/>
      <c r="P234" s="151"/>
      <c r="Q234" s="16"/>
      <c r="R234" s="16"/>
      <c r="S234" s="133"/>
      <c r="T234" s="53"/>
    </row>
    <row r="235" spans="1:39" ht="15.75" x14ac:dyDescent="0.25">
      <c r="A235" s="16" t="str">
        <f t="shared" si="9"/>
        <v>4</v>
      </c>
      <c r="B235" s="94" t="s">
        <v>82</v>
      </c>
      <c r="J235" s="27">
        <f t="shared" si="8"/>
        <v>1</v>
      </c>
      <c r="K235" s="133"/>
      <c r="L235" s="43"/>
      <c r="M235" s="16" t="s">
        <v>26</v>
      </c>
      <c r="N235" s="133"/>
      <c r="O235" s="16"/>
      <c r="P235" s="151"/>
      <c r="Q235" s="16"/>
      <c r="R235" s="16"/>
      <c r="S235" s="133"/>
      <c r="T235" s="53"/>
    </row>
    <row r="236" spans="1:39" ht="15.75" x14ac:dyDescent="0.25">
      <c r="A236" s="16" t="str">
        <f t="shared" si="9"/>
        <v>4</v>
      </c>
      <c r="B236" s="94" t="s">
        <v>82</v>
      </c>
      <c r="J236" s="27">
        <f t="shared" si="8"/>
        <v>1</v>
      </c>
      <c r="K236" s="133"/>
      <c r="L236" s="43"/>
      <c r="M236" s="16" t="s">
        <v>26</v>
      </c>
      <c r="N236" s="133"/>
      <c r="O236" s="16"/>
      <c r="P236" s="151"/>
      <c r="Q236" s="16"/>
      <c r="R236" s="16"/>
      <c r="S236" s="133"/>
      <c r="T236" s="53"/>
    </row>
    <row r="237" spans="1:39" ht="15.75" x14ac:dyDescent="0.25">
      <c r="A237" s="16" t="str">
        <f t="shared" si="9"/>
        <v>4</v>
      </c>
      <c r="B237" s="94" t="s">
        <v>82</v>
      </c>
      <c r="J237" s="27">
        <f t="shared" si="8"/>
        <v>1</v>
      </c>
      <c r="K237" s="133"/>
      <c r="L237" s="43"/>
      <c r="M237" s="16" t="s">
        <v>26</v>
      </c>
      <c r="N237" s="133"/>
      <c r="O237" s="16"/>
      <c r="P237" s="151"/>
      <c r="Q237" s="16"/>
      <c r="R237" s="16"/>
      <c r="S237" s="133"/>
      <c r="T237" s="53"/>
    </row>
    <row r="238" spans="1:39" ht="15.75" x14ac:dyDescent="0.25">
      <c r="A238" s="16" t="str">
        <f t="shared" si="9"/>
        <v>4</v>
      </c>
      <c r="B238" s="94" t="s">
        <v>82</v>
      </c>
      <c r="J238" s="27">
        <f t="shared" si="8"/>
        <v>1</v>
      </c>
      <c r="K238" s="133"/>
      <c r="L238" s="43"/>
      <c r="M238" s="16" t="s">
        <v>26</v>
      </c>
      <c r="N238" s="133"/>
      <c r="O238" s="16"/>
      <c r="P238" s="151"/>
      <c r="Q238" s="16"/>
      <c r="R238" s="16"/>
      <c r="S238" s="133"/>
      <c r="T238" s="53"/>
    </row>
    <row r="239" spans="1:39" ht="15.75" x14ac:dyDescent="0.25">
      <c r="A239" s="16" t="str">
        <f t="shared" si="9"/>
        <v>4</v>
      </c>
      <c r="B239" s="94" t="s">
        <v>82</v>
      </c>
      <c r="J239" s="27">
        <f t="shared" ref="J239:J297" si="10">IFERROR(FIND(G$3,H239),0)</f>
        <v>1</v>
      </c>
      <c r="K239" s="133"/>
      <c r="L239" s="43"/>
      <c r="M239" s="16" t="s">
        <v>26</v>
      </c>
      <c r="N239" s="133"/>
      <c r="O239" s="16"/>
      <c r="P239" s="151"/>
      <c r="Q239" s="16"/>
      <c r="R239" s="16"/>
      <c r="S239" s="133"/>
      <c r="T239" s="53"/>
    </row>
    <row r="240" spans="1:39" ht="15.75" x14ac:dyDescent="0.25">
      <c r="A240" s="16" t="str">
        <f t="shared" si="9"/>
        <v>4</v>
      </c>
      <c r="B240" s="94" t="s">
        <v>82</v>
      </c>
      <c r="J240" s="27">
        <f t="shared" si="10"/>
        <v>1</v>
      </c>
      <c r="K240" s="133"/>
      <c r="L240" s="43"/>
      <c r="M240" s="16" t="s">
        <v>26</v>
      </c>
      <c r="N240" s="133"/>
      <c r="O240" s="16"/>
      <c r="P240" s="151"/>
      <c r="Q240" s="16"/>
      <c r="R240" s="16"/>
      <c r="S240" s="133"/>
      <c r="T240" s="53"/>
    </row>
    <row r="241" spans="1:20" ht="15.75" x14ac:dyDescent="0.25">
      <c r="A241" s="16" t="str">
        <f t="shared" si="9"/>
        <v>4</v>
      </c>
      <c r="B241" s="94" t="s">
        <v>82</v>
      </c>
      <c r="J241" s="27">
        <f t="shared" si="10"/>
        <v>1</v>
      </c>
      <c r="K241" s="133"/>
      <c r="L241" s="43"/>
      <c r="M241" s="16" t="s">
        <v>26</v>
      </c>
      <c r="N241" s="133"/>
      <c r="O241" s="16"/>
      <c r="P241" s="151"/>
      <c r="Q241" s="16"/>
      <c r="R241" s="16"/>
      <c r="S241" s="133"/>
      <c r="T241" s="53"/>
    </row>
    <row r="242" spans="1:20" ht="15.75" x14ac:dyDescent="0.25">
      <c r="A242" s="16" t="str">
        <f t="shared" si="9"/>
        <v>4</v>
      </c>
      <c r="B242" s="94" t="s">
        <v>82</v>
      </c>
      <c r="J242" s="27">
        <f t="shared" si="10"/>
        <v>1</v>
      </c>
      <c r="K242" s="133"/>
      <c r="L242" s="43"/>
      <c r="M242" s="16" t="s">
        <v>26</v>
      </c>
      <c r="N242" s="133"/>
      <c r="O242" s="16"/>
      <c r="P242" s="151"/>
      <c r="Q242" s="16"/>
      <c r="R242" s="16"/>
      <c r="S242" s="133"/>
      <c r="T242" s="53"/>
    </row>
    <row r="243" spans="1:20" ht="15.75" x14ac:dyDescent="0.25">
      <c r="A243" s="16" t="str">
        <f t="shared" si="9"/>
        <v>4</v>
      </c>
      <c r="B243" s="94" t="s">
        <v>82</v>
      </c>
      <c r="J243" s="27">
        <f t="shared" si="10"/>
        <v>1</v>
      </c>
      <c r="K243" s="133"/>
      <c r="L243" s="43"/>
      <c r="M243" s="16" t="s">
        <v>26</v>
      </c>
      <c r="N243" s="133"/>
      <c r="O243" s="16"/>
      <c r="P243" s="151"/>
      <c r="Q243" s="16"/>
      <c r="R243" s="16"/>
      <c r="S243" s="133"/>
      <c r="T243" s="53"/>
    </row>
    <row r="244" spans="1:20" ht="15.75" x14ac:dyDescent="0.25">
      <c r="A244" s="16" t="str">
        <f t="shared" si="9"/>
        <v>4</v>
      </c>
      <c r="B244" s="94" t="s">
        <v>82</v>
      </c>
      <c r="J244" s="27">
        <f t="shared" si="10"/>
        <v>1</v>
      </c>
      <c r="K244" s="133"/>
      <c r="L244" s="43"/>
      <c r="M244" s="16" t="s">
        <v>26</v>
      </c>
      <c r="N244" s="133"/>
      <c r="O244" s="16"/>
      <c r="P244" s="151"/>
      <c r="Q244" s="16"/>
      <c r="R244" s="16"/>
      <c r="S244" s="133"/>
      <c r="T244" s="53"/>
    </row>
    <row r="245" spans="1:20" ht="15.75" x14ac:dyDescent="0.25">
      <c r="A245" s="16" t="str">
        <f t="shared" si="9"/>
        <v>4</v>
      </c>
      <c r="B245" s="94" t="s">
        <v>82</v>
      </c>
      <c r="J245" s="27">
        <f t="shared" si="10"/>
        <v>1</v>
      </c>
      <c r="K245" s="133"/>
      <c r="L245" s="43"/>
      <c r="M245" s="16" t="s">
        <v>26</v>
      </c>
      <c r="N245" s="133"/>
      <c r="O245" s="16"/>
      <c r="P245" s="151"/>
      <c r="Q245" s="16"/>
      <c r="R245" s="16"/>
      <c r="S245" s="133"/>
      <c r="T245" s="53"/>
    </row>
    <row r="246" spans="1:20" ht="16.5" thickBot="1" x14ac:dyDescent="0.3">
      <c r="A246" s="16" t="str">
        <f t="shared" si="9"/>
        <v>4</v>
      </c>
      <c r="B246" s="94" t="s">
        <v>82</v>
      </c>
      <c r="J246" s="27">
        <f t="shared" si="10"/>
        <v>1</v>
      </c>
      <c r="K246" s="52"/>
      <c r="L246" s="43"/>
      <c r="M246" s="37" t="s">
        <v>26</v>
      </c>
      <c r="N246" s="52"/>
      <c r="O246" s="16"/>
      <c r="P246" s="151"/>
      <c r="Q246" s="16"/>
      <c r="R246" s="16"/>
      <c r="S246" s="52"/>
      <c r="T246" s="60"/>
    </row>
    <row r="247" spans="1:20" ht="16.5" thickTop="1" x14ac:dyDescent="0.25">
      <c r="A247" s="67" t="str">
        <f t="shared" si="9"/>
        <v>5</v>
      </c>
      <c r="B247" s="55" t="s">
        <v>81</v>
      </c>
      <c r="C247" s="55"/>
      <c r="D247" s="57"/>
      <c r="E247" s="57"/>
      <c r="F247" s="58"/>
      <c r="G247" s="67"/>
      <c r="H247" s="67"/>
      <c r="I247" s="58"/>
      <c r="J247" s="27">
        <f t="shared" si="10"/>
        <v>1</v>
      </c>
      <c r="K247" s="133"/>
      <c r="L247" s="110"/>
      <c r="M247" s="38" t="s">
        <v>23</v>
      </c>
      <c r="N247" s="50"/>
      <c r="O247" s="39"/>
      <c r="P247" s="39"/>
      <c r="Q247" s="39"/>
      <c r="R247" s="39"/>
      <c r="S247" s="39"/>
      <c r="T247" s="66"/>
    </row>
    <row r="248" spans="1:20" ht="15.75" x14ac:dyDescent="0.25">
      <c r="A248" s="16" t="str">
        <f t="shared" si="9"/>
        <v>5</v>
      </c>
      <c r="B248" s="94" t="s">
        <v>81</v>
      </c>
      <c r="J248" s="27">
        <f t="shared" si="10"/>
        <v>1</v>
      </c>
      <c r="K248" s="133"/>
      <c r="L248" s="43"/>
      <c r="M248" s="16" t="s">
        <v>23</v>
      </c>
      <c r="N248" s="133"/>
      <c r="O248" s="16"/>
      <c r="P248" s="151"/>
      <c r="Q248" s="16"/>
      <c r="R248" s="16"/>
      <c r="S248" s="133"/>
      <c r="T248" s="53"/>
    </row>
    <row r="249" spans="1:20" ht="15.75" x14ac:dyDescent="0.25">
      <c r="A249" s="16" t="str">
        <f t="shared" si="9"/>
        <v>5</v>
      </c>
      <c r="B249" s="94" t="s">
        <v>81</v>
      </c>
      <c r="J249" s="27">
        <f t="shared" si="10"/>
        <v>1</v>
      </c>
      <c r="K249" s="133"/>
      <c r="L249" s="43"/>
      <c r="M249" s="16" t="s">
        <v>23</v>
      </c>
      <c r="N249" s="133"/>
      <c r="O249" s="16"/>
      <c r="P249" s="151"/>
      <c r="Q249" s="16"/>
      <c r="R249" s="16"/>
      <c r="S249" s="133"/>
      <c r="T249" s="53"/>
    </row>
    <row r="250" spans="1:20" ht="15.75" x14ac:dyDescent="0.25">
      <c r="A250" s="16" t="str">
        <f t="shared" si="9"/>
        <v>5</v>
      </c>
      <c r="B250" s="94" t="s">
        <v>81</v>
      </c>
      <c r="J250" s="27">
        <f t="shared" si="10"/>
        <v>1</v>
      </c>
      <c r="K250" s="133"/>
      <c r="L250" s="43"/>
      <c r="M250" s="16" t="s">
        <v>23</v>
      </c>
      <c r="N250" s="133"/>
      <c r="O250" s="16"/>
      <c r="P250" s="151"/>
      <c r="Q250" s="16"/>
      <c r="R250" s="16"/>
      <c r="S250" s="133"/>
      <c r="T250" s="53"/>
    </row>
    <row r="251" spans="1:20" ht="15.75" x14ac:dyDescent="0.25">
      <c r="A251" s="16" t="str">
        <f t="shared" si="9"/>
        <v>5</v>
      </c>
      <c r="B251" s="94" t="s">
        <v>81</v>
      </c>
      <c r="J251" s="27">
        <f t="shared" si="10"/>
        <v>1</v>
      </c>
      <c r="K251" s="133"/>
      <c r="L251" s="43"/>
      <c r="M251" s="16" t="s">
        <v>23</v>
      </c>
      <c r="N251" s="133"/>
      <c r="O251" s="16"/>
      <c r="P251" s="151"/>
      <c r="Q251" s="16"/>
      <c r="R251" s="16"/>
      <c r="S251" s="133"/>
      <c r="T251" s="53"/>
    </row>
    <row r="252" spans="1:20" ht="15.75" x14ac:dyDescent="0.25">
      <c r="A252" s="16" t="str">
        <f t="shared" si="9"/>
        <v>5</v>
      </c>
      <c r="B252" s="94" t="s">
        <v>81</v>
      </c>
      <c r="J252" s="27">
        <f t="shared" si="10"/>
        <v>1</v>
      </c>
      <c r="K252" s="133"/>
      <c r="L252" s="43"/>
      <c r="M252" s="16" t="s">
        <v>23</v>
      </c>
      <c r="N252" s="133"/>
      <c r="O252" s="16"/>
      <c r="P252" s="151"/>
      <c r="Q252" s="16"/>
      <c r="R252" s="16"/>
      <c r="S252" s="133"/>
      <c r="T252" s="53"/>
    </row>
    <row r="253" spans="1:20" ht="15.75" x14ac:dyDescent="0.25">
      <c r="A253" s="16" t="str">
        <f t="shared" si="9"/>
        <v>5</v>
      </c>
      <c r="B253" s="94" t="s">
        <v>81</v>
      </c>
      <c r="J253" s="27">
        <f t="shared" si="10"/>
        <v>1</v>
      </c>
      <c r="K253" s="133"/>
      <c r="L253" s="43"/>
      <c r="M253" s="16" t="s">
        <v>23</v>
      </c>
      <c r="N253" s="133"/>
      <c r="O253" s="16"/>
      <c r="P253" s="151"/>
      <c r="Q253" s="16"/>
      <c r="R253" s="16"/>
      <c r="S253" s="133"/>
      <c r="T253" s="53"/>
    </row>
    <row r="254" spans="1:20" ht="15.75" x14ac:dyDescent="0.25">
      <c r="A254" s="16" t="str">
        <f t="shared" si="9"/>
        <v>5</v>
      </c>
      <c r="B254" s="94" t="s">
        <v>81</v>
      </c>
      <c r="J254" s="27">
        <f t="shared" si="10"/>
        <v>1</v>
      </c>
      <c r="K254" s="133"/>
      <c r="L254" s="43"/>
      <c r="M254" s="16" t="s">
        <v>23</v>
      </c>
      <c r="N254" s="133"/>
      <c r="O254" s="16"/>
      <c r="P254" s="151"/>
      <c r="Q254" s="16"/>
      <c r="R254" s="16"/>
      <c r="S254" s="133"/>
      <c r="T254" s="53"/>
    </row>
    <row r="255" spans="1:20" ht="15.75" x14ac:dyDescent="0.25">
      <c r="A255" s="16" t="str">
        <f t="shared" ref="A255:A311" si="11">LEFT(RIGHT(B255,3),1)</f>
        <v>5</v>
      </c>
      <c r="B255" s="94" t="s">
        <v>81</v>
      </c>
      <c r="J255" s="27">
        <f t="shared" si="10"/>
        <v>1</v>
      </c>
      <c r="K255" s="133"/>
      <c r="L255" s="43"/>
      <c r="M255" s="16" t="s">
        <v>23</v>
      </c>
      <c r="N255" s="133"/>
      <c r="O255" s="16"/>
      <c r="P255" s="151"/>
      <c r="Q255" s="16"/>
      <c r="R255" s="16"/>
      <c r="S255" s="133"/>
      <c r="T255" s="53"/>
    </row>
    <row r="256" spans="1:20" ht="15.75" x14ac:dyDescent="0.25">
      <c r="A256" s="16" t="str">
        <f t="shared" si="11"/>
        <v>5</v>
      </c>
      <c r="B256" s="94" t="s">
        <v>81</v>
      </c>
      <c r="J256" s="27">
        <f t="shared" si="10"/>
        <v>1</v>
      </c>
      <c r="K256" s="133"/>
      <c r="L256" s="43"/>
      <c r="M256" s="16" t="s">
        <v>23</v>
      </c>
      <c r="N256" s="133"/>
      <c r="O256" s="16"/>
      <c r="P256" s="151"/>
      <c r="Q256" s="16"/>
      <c r="R256" s="16"/>
      <c r="S256" s="133"/>
      <c r="T256" s="53"/>
    </row>
    <row r="257" spans="1:20" ht="15.75" x14ac:dyDescent="0.25">
      <c r="A257" s="16" t="str">
        <f t="shared" si="11"/>
        <v>5</v>
      </c>
      <c r="B257" s="94" t="s">
        <v>81</v>
      </c>
      <c r="J257" s="27">
        <f t="shared" si="10"/>
        <v>1</v>
      </c>
      <c r="K257" s="133"/>
      <c r="L257" s="43"/>
      <c r="M257" s="16" t="s">
        <v>23</v>
      </c>
      <c r="N257" s="133"/>
      <c r="O257" s="16"/>
      <c r="P257" s="151"/>
      <c r="Q257" s="16"/>
      <c r="R257" s="16"/>
      <c r="S257" s="133"/>
      <c r="T257" s="53"/>
    </row>
    <row r="258" spans="1:20" ht="15.75" x14ac:dyDescent="0.25">
      <c r="A258" s="16" t="str">
        <f t="shared" si="11"/>
        <v>5</v>
      </c>
      <c r="B258" s="94" t="s">
        <v>81</v>
      </c>
      <c r="J258" s="27">
        <f t="shared" si="10"/>
        <v>1</v>
      </c>
      <c r="K258" s="133"/>
      <c r="L258" s="43"/>
      <c r="M258" s="16" t="s">
        <v>23</v>
      </c>
      <c r="N258" s="133"/>
      <c r="O258" s="16"/>
      <c r="P258" s="151"/>
      <c r="Q258" s="16"/>
      <c r="R258" s="16"/>
      <c r="S258" s="133"/>
      <c r="T258" s="53"/>
    </row>
    <row r="259" spans="1:20" ht="15.75" x14ac:dyDescent="0.25">
      <c r="A259" s="16" t="str">
        <f t="shared" si="11"/>
        <v>5</v>
      </c>
      <c r="B259" s="94" t="s">
        <v>81</v>
      </c>
      <c r="J259" s="27">
        <f t="shared" si="10"/>
        <v>1</v>
      </c>
      <c r="K259" s="133"/>
      <c r="L259" s="43"/>
      <c r="M259" s="16" t="s">
        <v>23</v>
      </c>
      <c r="N259" s="133"/>
      <c r="O259" s="16"/>
      <c r="P259" s="151"/>
      <c r="Q259" s="16"/>
      <c r="R259" s="16"/>
      <c r="S259" s="133"/>
      <c r="T259" s="53"/>
    </row>
    <row r="260" spans="1:20" ht="15.75" x14ac:dyDescent="0.25">
      <c r="A260" s="16" t="str">
        <f t="shared" si="11"/>
        <v>5</v>
      </c>
      <c r="B260" s="94" t="s">
        <v>81</v>
      </c>
      <c r="J260" s="27">
        <f t="shared" si="10"/>
        <v>1</v>
      </c>
      <c r="K260" s="133"/>
      <c r="L260" s="43"/>
      <c r="M260" s="16" t="s">
        <v>23</v>
      </c>
      <c r="N260" s="133"/>
      <c r="O260" s="16"/>
      <c r="P260" s="151"/>
      <c r="Q260" s="16"/>
      <c r="R260" s="16"/>
      <c r="S260" s="133"/>
      <c r="T260" s="53"/>
    </row>
    <row r="261" spans="1:20" ht="15.75" x14ac:dyDescent="0.25">
      <c r="A261" s="16" t="str">
        <f t="shared" si="11"/>
        <v>5</v>
      </c>
      <c r="B261" s="94" t="s">
        <v>81</v>
      </c>
      <c r="J261" s="27">
        <f t="shared" si="10"/>
        <v>1</v>
      </c>
      <c r="K261" s="133"/>
      <c r="L261" s="43"/>
      <c r="M261" s="16" t="s">
        <v>23</v>
      </c>
      <c r="N261" s="133"/>
      <c r="O261" s="16"/>
      <c r="P261" s="151"/>
      <c r="Q261" s="16"/>
      <c r="R261" s="16"/>
      <c r="S261" s="133"/>
      <c r="T261" s="53"/>
    </row>
    <row r="262" spans="1:20" ht="15.75" x14ac:dyDescent="0.25">
      <c r="A262" s="16" t="str">
        <f t="shared" si="11"/>
        <v>5</v>
      </c>
      <c r="B262" s="94" t="s">
        <v>81</v>
      </c>
      <c r="J262" s="27">
        <f t="shared" si="10"/>
        <v>1</v>
      </c>
      <c r="K262" s="133"/>
      <c r="L262" s="43"/>
      <c r="M262" s="16" t="s">
        <v>23</v>
      </c>
      <c r="N262" s="133"/>
      <c r="O262" s="16"/>
      <c r="P262" s="151"/>
      <c r="Q262" s="16"/>
      <c r="R262" s="16"/>
      <c r="S262" s="133"/>
      <c r="T262" s="53"/>
    </row>
    <row r="263" spans="1:20" ht="15.75" x14ac:dyDescent="0.25">
      <c r="A263" s="16" t="str">
        <f t="shared" si="11"/>
        <v>5</v>
      </c>
      <c r="B263" s="94" t="s">
        <v>81</v>
      </c>
      <c r="J263" s="27">
        <f t="shared" si="10"/>
        <v>1</v>
      </c>
      <c r="K263" s="133"/>
      <c r="L263" s="43"/>
      <c r="M263" s="16" t="s">
        <v>23</v>
      </c>
      <c r="N263" s="133"/>
      <c r="O263" s="16"/>
      <c r="P263" s="151"/>
      <c r="Q263" s="16"/>
      <c r="R263" s="16"/>
      <c r="S263" s="133"/>
      <c r="T263" s="53"/>
    </row>
    <row r="264" spans="1:20" ht="15.75" x14ac:dyDescent="0.25">
      <c r="A264" s="16" t="str">
        <f t="shared" si="11"/>
        <v>5</v>
      </c>
      <c r="B264" s="94" t="s">
        <v>81</v>
      </c>
      <c r="J264" s="27">
        <f t="shared" si="10"/>
        <v>1</v>
      </c>
      <c r="K264" s="133"/>
      <c r="L264" s="43"/>
      <c r="M264" s="16" t="s">
        <v>23</v>
      </c>
      <c r="N264" s="133"/>
      <c r="O264" s="16"/>
      <c r="P264" s="151"/>
      <c r="Q264" s="16"/>
      <c r="R264" s="16"/>
      <c r="S264" s="133"/>
      <c r="T264" s="53"/>
    </row>
    <row r="265" spans="1:20" ht="15.75" x14ac:dyDescent="0.25">
      <c r="A265" s="16" t="str">
        <f t="shared" si="11"/>
        <v>5</v>
      </c>
      <c r="B265" s="94" t="s">
        <v>81</v>
      </c>
      <c r="J265" s="27">
        <f t="shared" si="10"/>
        <v>1</v>
      </c>
      <c r="K265" s="133"/>
      <c r="L265" s="43"/>
      <c r="M265" s="16" t="s">
        <v>23</v>
      </c>
      <c r="N265" s="133"/>
      <c r="O265" s="16"/>
      <c r="P265" s="151"/>
      <c r="Q265" s="16"/>
      <c r="R265" s="16"/>
      <c r="S265" s="133"/>
      <c r="T265" s="53"/>
    </row>
    <row r="266" spans="1:20" ht="15.75" x14ac:dyDescent="0.25">
      <c r="A266" s="16" t="str">
        <f t="shared" si="11"/>
        <v>5</v>
      </c>
      <c r="B266" s="94" t="s">
        <v>81</v>
      </c>
      <c r="J266" s="27">
        <f t="shared" si="10"/>
        <v>1</v>
      </c>
      <c r="K266" s="133"/>
      <c r="L266" s="43"/>
      <c r="M266" s="16" t="s">
        <v>23</v>
      </c>
      <c r="N266" s="133"/>
      <c r="O266" s="16"/>
      <c r="P266" s="151"/>
      <c r="Q266" s="16"/>
      <c r="R266" s="16"/>
      <c r="S266" s="133"/>
      <c r="T266" s="53"/>
    </row>
    <row r="267" spans="1:20" ht="16.5" thickBot="1" x14ac:dyDescent="0.3">
      <c r="A267" s="16" t="str">
        <f t="shared" si="11"/>
        <v>5</v>
      </c>
      <c r="B267" s="94" t="s">
        <v>81</v>
      </c>
      <c r="J267" s="27">
        <f t="shared" si="10"/>
        <v>1</v>
      </c>
      <c r="K267" s="133"/>
      <c r="L267" s="43"/>
      <c r="M267" s="42" t="s">
        <v>23</v>
      </c>
      <c r="N267" s="51"/>
      <c r="O267" s="16"/>
      <c r="P267" s="151"/>
      <c r="Q267" s="16"/>
      <c r="R267" s="16"/>
      <c r="S267" s="51"/>
      <c r="T267" s="59"/>
    </row>
    <row r="268" spans="1:20" ht="16.5" thickTop="1" x14ac:dyDescent="0.25">
      <c r="A268" s="39" t="str">
        <f t="shared" si="11"/>
        <v>7</v>
      </c>
      <c r="B268" s="116" t="s">
        <v>80</v>
      </c>
      <c r="C268" s="116"/>
      <c r="D268" s="117"/>
      <c r="E268" s="117"/>
      <c r="F268" s="129"/>
      <c r="G268" s="39"/>
      <c r="H268" s="39"/>
      <c r="I268" s="129"/>
      <c r="J268" s="27">
        <f t="shared" si="10"/>
        <v>1</v>
      </c>
      <c r="K268" s="121"/>
      <c r="L268" s="127"/>
      <c r="M268" s="39" t="s">
        <v>23</v>
      </c>
      <c r="N268" s="121"/>
      <c r="O268" s="39"/>
      <c r="P268" s="39"/>
      <c r="Q268" s="39"/>
      <c r="R268" s="39"/>
      <c r="S268" s="39"/>
      <c r="T268" s="117"/>
    </row>
    <row r="269" spans="1:20" ht="15.75" x14ac:dyDescent="0.25">
      <c r="A269" s="16" t="str">
        <f t="shared" si="11"/>
        <v>7</v>
      </c>
      <c r="B269" s="94" t="s">
        <v>80</v>
      </c>
      <c r="J269" s="27">
        <f t="shared" si="10"/>
        <v>1</v>
      </c>
      <c r="K269" s="51"/>
      <c r="L269" s="43"/>
      <c r="M269" s="42" t="s">
        <v>23</v>
      </c>
      <c r="N269" s="51"/>
      <c r="O269" s="16"/>
      <c r="P269" s="151"/>
      <c r="Q269" s="16"/>
      <c r="R269" s="16"/>
      <c r="S269" s="51"/>
      <c r="T269" s="59"/>
    </row>
    <row r="270" spans="1:20" ht="15.75" x14ac:dyDescent="0.25">
      <c r="A270" s="16" t="str">
        <f t="shared" si="11"/>
        <v>7</v>
      </c>
      <c r="B270" s="94" t="s">
        <v>80</v>
      </c>
      <c r="J270" s="27">
        <f t="shared" si="10"/>
        <v>1</v>
      </c>
      <c r="K270" s="51"/>
      <c r="L270" s="43"/>
      <c r="M270" s="42" t="s">
        <v>23</v>
      </c>
      <c r="N270" s="51"/>
      <c r="O270" s="16"/>
      <c r="P270" s="151"/>
      <c r="Q270" s="16"/>
      <c r="R270" s="16"/>
      <c r="S270" s="51"/>
      <c r="T270" s="59"/>
    </row>
    <row r="271" spans="1:20" ht="15.75" x14ac:dyDescent="0.25">
      <c r="A271" s="16" t="str">
        <f t="shared" si="11"/>
        <v>7</v>
      </c>
      <c r="B271" s="94" t="s">
        <v>80</v>
      </c>
      <c r="J271" s="27">
        <f t="shared" si="10"/>
        <v>1</v>
      </c>
      <c r="K271" s="51"/>
      <c r="L271" s="43"/>
      <c r="M271" s="42" t="s">
        <v>23</v>
      </c>
      <c r="N271" s="51"/>
      <c r="O271" s="16"/>
      <c r="P271" s="151"/>
      <c r="Q271" s="16"/>
      <c r="R271" s="16"/>
      <c r="S271" s="51"/>
      <c r="T271" s="59"/>
    </row>
    <row r="272" spans="1:20" ht="15.75" x14ac:dyDescent="0.25">
      <c r="A272" s="16" t="str">
        <f t="shared" si="11"/>
        <v>7</v>
      </c>
      <c r="B272" s="94" t="s">
        <v>80</v>
      </c>
      <c r="J272" s="27">
        <f t="shared" si="10"/>
        <v>1</v>
      </c>
      <c r="K272" s="51"/>
      <c r="L272" s="43"/>
      <c r="M272" s="42" t="s">
        <v>23</v>
      </c>
      <c r="N272" s="51"/>
      <c r="O272" s="16"/>
      <c r="P272" s="151"/>
      <c r="Q272" s="16"/>
      <c r="R272" s="16"/>
      <c r="S272" s="51"/>
      <c r="T272" s="59"/>
    </row>
    <row r="273" spans="1:20" ht="15.75" x14ac:dyDescent="0.25">
      <c r="A273" s="16" t="str">
        <f t="shared" si="11"/>
        <v>7</v>
      </c>
      <c r="B273" s="94" t="s">
        <v>80</v>
      </c>
      <c r="J273" s="27">
        <f t="shared" si="10"/>
        <v>1</v>
      </c>
      <c r="K273" s="51"/>
      <c r="L273" s="43"/>
      <c r="M273" s="42" t="s">
        <v>23</v>
      </c>
      <c r="N273" s="51"/>
      <c r="O273" s="16"/>
      <c r="P273" s="151"/>
      <c r="Q273" s="16"/>
      <c r="R273" s="16"/>
      <c r="S273" s="51"/>
      <c r="T273" s="59"/>
    </row>
    <row r="274" spans="1:20" ht="15.75" x14ac:dyDescent="0.25">
      <c r="A274" s="16" t="str">
        <f t="shared" si="11"/>
        <v>7</v>
      </c>
      <c r="B274" s="94" t="s">
        <v>80</v>
      </c>
      <c r="J274" s="27">
        <f t="shared" si="10"/>
        <v>1</v>
      </c>
      <c r="K274" s="51"/>
      <c r="L274" s="43"/>
      <c r="M274" s="42" t="s">
        <v>23</v>
      </c>
      <c r="N274" s="51"/>
      <c r="O274" s="16"/>
      <c r="P274" s="151"/>
      <c r="Q274" s="16"/>
      <c r="R274" s="16"/>
      <c r="S274" s="51"/>
      <c r="T274" s="59"/>
    </row>
    <row r="275" spans="1:20" ht="15.75" x14ac:dyDescent="0.25">
      <c r="A275" s="16" t="str">
        <f t="shared" si="11"/>
        <v>7</v>
      </c>
      <c r="B275" s="94" t="s">
        <v>80</v>
      </c>
      <c r="J275" s="27">
        <f t="shared" si="10"/>
        <v>1</v>
      </c>
      <c r="K275" s="51"/>
      <c r="L275" s="43"/>
      <c r="M275" s="42" t="s">
        <v>23</v>
      </c>
      <c r="N275" s="51"/>
      <c r="O275" s="16"/>
      <c r="P275" s="151"/>
      <c r="Q275" s="16"/>
      <c r="R275" s="16"/>
      <c r="S275" s="51"/>
      <c r="T275" s="59"/>
    </row>
    <row r="276" spans="1:20" ht="15.75" x14ac:dyDescent="0.25">
      <c r="A276" s="16" t="str">
        <f t="shared" si="11"/>
        <v>7</v>
      </c>
      <c r="B276" s="94" t="s">
        <v>80</v>
      </c>
      <c r="J276" s="27">
        <f t="shared" si="10"/>
        <v>1</v>
      </c>
      <c r="K276" s="51"/>
      <c r="L276" s="43"/>
      <c r="M276" s="42" t="s">
        <v>23</v>
      </c>
      <c r="N276" s="51"/>
      <c r="O276" s="16"/>
      <c r="P276" s="151"/>
      <c r="Q276" s="16"/>
      <c r="R276" s="16"/>
      <c r="S276" s="51"/>
      <c r="T276" s="59"/>
    </row>
    <row r="277" spans="1:20" ht="15.75" x14ac:dyDescent="0.25">
      <c r="A277" s="16" t="str">
        <f t="shared" si="11"/>
        <v>7</v>
      </c>
      <c r="B277" s="94" t="s">
        <v>80</v>
      </c>
      <c r="J277" s="27">
        <f t="shared" si="10"/>
        <v>1</v>
      </c>
      <c r="K277" s="51"/>
      <c r="L277" s="43"/>
      <c r="M277" s="42" t="s">
        <v>23</v>
      </c>
      <c r="N277" s="51"/>
      <c r="O277" s="16"/>
      <c r="P277" s="151"/>
      <c r="Q277" s="16"/>
      <c r="R277" s="16"/>
      <c r="S277" s="51"/>
      <c r="T277" s="59"/>
    </row>
    <row r="278" spans="1:20" ht="15.75" x14ac:dyDescent="0.25">
      <c r="A278" s="16" t="str">
        <f t="shared" si="11"/>
        <v>7</v>
      </c>
      <c r="B278" s="94" t="s">
        <v>80</v>
      </c>
      <c r="J278" s="27">
        <f t="shared" si="10"/>
        <v>1</v>
      </c>
      <c r="K278" s="51"/>
      <c r="L278" s="43"/>
      <c r="M278" s="42" t="s">
        <v>23</v>
      </c>
      <c r="N278" s="51"/>
      <c r="O278" s="16"/>
      <c r="P278" s="151"/>
      <c r="Q278" s="16"/>
      <c r="R278" s="16"/>
      <c r="S278" s="51"/>
      <c r="T278" s="59"/>
    </row>
    <row r="279" spans="1:20" ht="15.75" x14ac:dyDescent="0.25">
      <c r="A279" s="16" t="str">
        <f t="shared" si="11"/>
        <v>7</v>
      </c>
      <c r="B279" s="94" t="s">
        <v>80</v>
      </c>
      <c r="J279" s="27">
        <f t="shared" si="10"/>
        <v>1</v>
      </c>
      <c r="K279" s="51"/>
      <c r="L279" s="43"/>
      <c r="M279" s="42" t="s">
        <v>23</v>
      </c>
      <c r="N279" s="51"/>
      <c r="O279" s="16"/>
      <c r="P279" s="151"/>
      <c r="Q279" s="16"/>
      <c r="R279" s="16"/>
      <c r="S279" s="51"/>
      <c r="T279" s="59"/>
    </row>
    <row r="280" spans="1:20" ht="15.75" x14ac:dyDescent="0.25">
      <c r="A280" s="16" t="str">
        <f t="shared" si="11"/>
        <v>7</v>
      </c>
      <c r="B280" s="94" t="s">
        <v>80</v>
      </c>
      <c r="J280" s="27">
        <f t="shared" si="10"/>
        <v>1</v>
      </c>
      <c r="K280" s="51"/>
      <c r="L280" s="43"/>
      <c r="M280" s="42" t="s">
        <v>23</v>
      </c>
      <c r="N280" s="51"/>
      <c r="O280" s="16"/>
      <c r="P280" s="151"/>
      <c r="Q280" s="16"/>
      <c r="R280" s="16"/>
      <c r="S280" s="51"/>
      <c r="T280" s="59"/>
    </row>
    <row r="281" spans="1:20" ht="15.75" x14ac:dyDescent="0.25">
      <c r="A281" s="16" t="str">
        <f t="shared" si="11"/>
        <v>7</v>
      </c>
      <c r="B281" s="94" t="s">
        <v>80</v>
      </c>
      <c r="J281" s="27">
        <f t="shared" si="10"/>
        <v>1</v>
      </c>
      <c r="K281" s="51"/>
      <c r="L281" s="43"/>
      <c r="M281" s="42" t="s">
        <v>23</v>
      </c>
      <c r="N281" s="51"/>
      <c r="O281" s="16"/>
      <c r="P281" s="151"/>
      <c r="Q281" s="16"/>
      <c r="R281" s="16"/>
      <c r="S281" s="51"/>
      <c r="T281" s="59"/>
    </row>
    <row r="282" spans="1:20" ht="15.75" x14ac:dyDescent="0.25">
      <c r="A282" s="16" t="str">
        <f t="shared" si="11"/>
        <v>7</v>
      </c>
      <c r="B282" s="94" t="s">
        <v>80</v>
      </c>
      <c r="J282" s="27">
        <f t="shared" si="10"/>
        <v>1</v>
      </c>
      <c r="K282" s="51"/>
      <c r="L282" s="43"/>
      <c r="M282" s="42" t="s">
        <v>23</v>
      </c>
      <c r="N282" s="51"/>
      <c r="O282" s="16"/>
      <c r="P282" s="151"/>
      <c r="Q282" s="16"/>
      <c r="R282" s="16"/>
      <c r="S282" s="51"/>
      <c r="T282" s="59"/>
    </row>
    <row r="283" spans="1:20" ht="16.5" thickBot="1" x14ac:dyDescent="0.3">
      <c r="A283" s="16" t="str">
        <f t="shared" si="11"/>
        <v>7</v>
      </c>
      <c r="B283" s="94" t="s">
        <v>80</v>
      </c>
      <c r="J283" s="27">
        <f t="shared" si="10"/>
        <v>1</v>
      </c>
      <c r="K283" s="51"/>
      <c r="L283" s="43"/>
      <c r="M283" s="42" t="s">
        <v>23</v>
      </c>
      <c r="N283" s="51"/>
      <c r="O283" s="16"/>
      <c r="P283" s="151"/>
      <c r="Q283" s="16"/>
      <c r="R283" s="16"/>
      <c r="S283" s="51"/>
      <c r="T283" s="59"/>
    </row>
    <row r="284" spans="1:20" ht="16.5" thickTop="1" x14ac:dyDescent="0.25">
      <c r="A284" s="39" t="str">
        <f t="shared" si="11"/>
        <v>7</v>
      </c>
      <c r="B284" s="116" t="s">
        <v>79</v>
      </c>
      <c r="C284" s="116"/>
      <c r="D284" s="117"/>
      <c r="E284" s="117"/>
      <c r="F284" s="129"/>
      <c r="G284" s="39"/>
      <c r="H284" s="39"/>
      <c r="I284" s="129"/>
      <c r="J284" s="27">
        <f t="shared" si="10"/>
        <v>1</v>
      </c>
      <c r="K284" s="121"/>
      <c r="L284" s="127"/>
      <c r="M284" s="39" t="s">
        <v>23</v>
      </c>
      <c r="N284" s="121"/>
      <c r="O284" s="39"/>
      <c r="P284" s="39"/>
      <c r="Q284" s="39"/>
      <c r="R284" s="39"/>
      <c r="S284" s="39"/>
      <c r="T284" s="117"/>
    </row>
    <row r="285" spans="1:20" ht="15.75" x14ac:dyDescent="0.25">
      <c r="A285" s="16" t="str">
        <f t="shared" si="11"/>
        <v>7</v>
      </c>
      <c r="B285" s="94" t="s">
        <v>79</v>
      </c>
      <c r="J285" s="27">
        <f t="shared" si="10"/>
        <v>1</v>
      </c>
      <c r="K285" s="51"/>
      <c r="L285" s="43"/>
      <c r="M285" s="42" t="s">
        <v>23</v>
      </c>
      <c r="N285" s="51"/>
      <c r="O285" s="16"/>
      <c r="P285" s="151"/>
      <c r="Q285" s="16"/>
      <c r="R285" s="16"/>
      <c r="S285" s="51"/>
      <c r="T285" s="59"/>
    </row>
    <row r="286" spans="1:20" ht="15.75" x14ac:dyDescent="0.25">
      <c r="A286" s="16" t="str">
        <f t="shared" si="11"/>
        <v>7</v>
      </c>
      <c r="B286" s="94" t="s">
        <v>79</v>
      </c>
      <c r="J286" s="27">
        <f t="shared" si="10"/>
        <v>1</v>
      </c>
      <c r="K286" s="51"/>
      <c r="L286" s="43"/>
      <c r="M286" s="42" t="s">
        <v>23</v>
      </c>
      <c r="N286" s="51"/>
      <c r="O286" s="16"/>
      <c r="P286" s="151"/>
      <c r="Q286" s="16"/>
      <c r="R286" s="16"/>
      <c r="S286" s="51"/>
      <c r="T286" s="59"/>
    </row>
    <row r="287" spans="1:20" ht="15.75" x14ac:dyDescent="0.25">
      <c r="A287" s="16" t="str">
        <f t="shared" si="11"/>
        <v>7</v>
      </c>
      <c r="B287" s="94" t="s">
        <v>79</v>
      </c>
      <c r="J287" s="27">
        <f t="shared" si="10"/>
        <v>1</v>
      </c>
      <c r="K287" s="51"/>
      <c r="L287" s="43"/>
      <c r="M287" s="42" t="s">
        <v>23</v>
      </c>
      <c r="N287" s="51"/>
      <c r="O287" s="16"/>
      <c r="P287" s="151"/>
      <c r="Q287" s="16"/>
      <c r="R287" s="16"/>
      <c r="S287" s="51"/>
      <c r="T287" s="59"/>
    </row>
    <row r="288" spans="1:20" ht="15.75" x14ac:dyDescent="0.25">
      <c r="A288" s="16" t="str">
        <f t="shared" si="11"/>
        <v>7</v>
      </c>
      <c r="B288" s="94" t="s">
        <v>79</v>
      </c>
      <c r="J288" s="27">
        <f t="shared" si="10"/>
        <v>1</v>
      </c>
      <c r="K288" s="51"/>
      <c r="L288" s="43"/>
      <c r="M288" s="42" t="s">
        <v>23</v>
      </c>
      <c r="N288" s="51"/>
      <c r="O288" s="16"/>
      <c r="P288" s="151"/>
      <c r="Q288" s="16"/>
      <c r="R288" s="16"/>
      <c r="S288" s="51"/>
      <c r="T288" s="59"/>
    </row>
    <row r="289" spans="1:20" ht="15.75" x14ac:dyDescent="0.25">
      <c r="A289" s="16" t="str">
        <f t="shared" si="11"/>
        <v>7</v>
      </c>
      <c r="B289" s="94" t="s">
        <v>79</v>
      </c>
      <c r="J289" s="27">
        <f t="shared" si="10"/>
        <v>1</v>
      </c>
      <c r="K289" s="51"/>
      <c r="L289" s="43"/>
      <c r="M289" s="42" t="s">
        <v>23</v>
      </c>
      <c r="N289" s="51"/>
      <c r="O289" s="16"/>
      <c r="P289" s="151"/>
      <c r="Q289" s="16"/>
      <c r="R289" s="16"/>
      <c r="S289" s="51"/>
      <c r="T289" s="59"/>
    </row>
    <row r="290" spans="1:20" ht="15.75" x14ac:dyDescent="0.25">
      <c r="A290" s="16" t="str">
        <f t="shared" si="11"/>
        <v>7</v>
      </c>
      <c r="B290" s="94" t="s">
        <v>79</v>
      </c>
      <c r="J290" s="27">
        <f t="shared" si="10"/>
        <v>1</v>
      </c>
      <c r="K290" s="51"/>
      <c r="L290" s="43"/>
      <c r="M290" s="42" t="s">
        <v>23</v>
      </c>
      <c r="N290" s="51"/>
      <c r="O290" s="16"/>
      <c r="P290" s="151"/>
      <c r="Q290" s="16"/>
      <c r="R290" s="16"/>
      <c r="S290" s="51"/>
      <c r="T290" s="59"/>
    </row>
    <row r="291" spans="1:20" ht="15.75" x14ac:dyDescent="0.25">
      <c r="A291" s="16" t="str">
        <f t="shared" si="11"/>
        <v>7</v>
      </c>
      <c r="B291" s="94" t="s">
        <v>79</v>
      </c>
      <c r="J291" s="27">
        <f t="shared" si="10"/>
        <v>1</v>
      </c>
      <c r="K291" s="51"/>
      <c r="L291" s="43"/>
      <c r="M291" s="42" t="s">
        <v>23</v>
      </c>
      <c r="N291" s="51"/>
      <c r="O291" s="16"/>
      <c r="P291" s="151"/>
      <c r="Q291" s="16"/>
      <c r="R291" s="16"/>
      <c r="S291" s="51"/>
      <c r="T291" s="59"/>
    </row>
    <row r="292" spans="1:20" ht="15.75" x14ac:dyDescent="0.25">
      <c r="A292" s="16" t="str">
        <f t="shared" si="11"/>
        <v>7</v>
      </c>
      <c r="B292" s="94" t="s">
        <v>79</v>
      </c>
      <c r="J292" s="27">
        <f t="shared" si="10"/>
        <v>1</v>
      </c>
      <c r="K292" s="51"/>
      <c r="L292" s="43"/>
      <c r="M292" s="42" t="s">
        <v>23</v>
      </c>
      <c r="N292" s="51"/>
      <c r="O292" s="16"/>
      <c r="P292" s="151"/>
      <c r="Q292" s="16"/>
      <c r="R292" s="16"/>
      <c r="S292" s="51"/>
      <c r="T292" s="59"/>
    </row>
    <row r="293" spans="1:20" ht="15.75" x14ac:dyDescent="0.25">
      <c r="A293" s="16" t="str">
        <f t="shared" si="11"/>
        <v>7</v>
      </c>
      <c r="B293" s="94" t="s">
        <v>79</v>
      </c>
      <c r="J293" s="27">
        <f t="shared" si="10"/>
        <v>1</v>
      </c>
      <c r="K293" s="51"/>
      <c r="L293" s="43"/>
      <c r="M293" s="42" t="s">
        <v>23</v>
      </c>
      <c r="N293" s="51"/>
      <c r="O293" s="16"/>
      <c r="P293" s="151"/>
      <c r="Q293" s="16"/>
      <c r="R293" s="16"/>
      <c r="S293" s="51"/>
      <c r="T293" s="59"/>
    </row>
    <row r="294" spans="1:20" ht="16.5" thickBot="1" x14ac:dyDescent="0.3">
      <c r="A294" s="16" t="str">
        <f t="shared" si="11"/>
        <v>7</v>
      </c>
      <c r="B294" s="94" t="s">
        <v>79</v>
      </c>
      <c r="J294" s="27">
        <f t="shared" si="10"/>
        <v>1</v>
      </c>
      <c r="K294" s="51"/>
      <c r="L294" s="43"/>
      <c r="M294" s="42" t="s">
        <v>23</v>
      </c>
      <c r="N294" s="51"/>
      <c r="O294" s="16"/>
      <c r="P294" s="151"/>
      <c r="Q294" s="16"/>
      <c r="R294" s="16"/>
      <c r="S294" s="51"/>
      <c r="T294" s="59"/>
    </row>
    <row r="295" spans="1:20" ht="16.5" thickTop="1" x14ac:dyDescent="0.25">
      <c r="A295" s="67" t="str">
        <f t="shared" si="11"/>
        <v>8</v>
      </c>
      <c r="B295" s="55" t="s">
        <v>78</v>
      </c>
      <c r="C295" s="55"/>
      <c r="D295" s="57"/>
      <c r="E295" s="57"/>
      <c r="F295" s="58"/>
      <c r="G295" s="67"/>
      <c r="H295" s="67"/>
      <c r="I295" s="58"/>
      <c r="J295" s="27">
        <f t="shared" si="10"/>
        <v>1</v>
      </c>
      <c r="K295" s="109"/>
      <c r="L295" s="110"/>
      <c r="M295" s="38" t="s">
        <v>23</v>
      </c>
      <c r="N295" s="50"/>
      <c r="O295" s="39"/>
      <c r="P295" s="39"/>
      <c r="Q295" s="39"/>
      <c r="R295" s="39"/>
      <c r="S295" s="39"/>
      <c r="T295" s="66"/>
    </row>
    <row r="296" spans="1:20" ht="15.75" x14ac:dyDescent="0.25">
      <c r="A296" s="16" t="str">
        <f t="shared" si="11"/>
        <v>8</v>
      </c>
      <c r="B296" s="94" t="s">
        <v>78</v>
      </c>
      <c r="J296" s="27">
        <f t="shared" si="10"/>
        <v>1</v>
      </c>
      <c r="K296" s="133"/>
      <c r="L296" s="43"/>
      <c r="M296" s="16" t="s">
        <v>23</v>
      </c>
      <c r="N296" s="133"/>
      <c r="O296" s="16"/>
      <c r="P296" s="151"/>
      <c r="Q296" s="16"/>
      <c r="R296" s="16"/>
      <c r="S296" s="133"/>
      <c r="T296" s="53"/>
    </row>
    <row r="297" spans="1:20" ht="15.75" x14ac:dyDescent="0.25">
      <c r="A297" s="16" t="str">
        <f t="shared" si="11"/>
        <v>8</v>
      </c>
      <c r="B297" s="94" t="s">
        <v>78</v>
      </c>
      <c r="J297" s="27">
        <f t="shared" si="10"/>
        <v>1</v>
      </c>
      <c r="K297" s="133"/>
      <c r="L297" s="43"/>
      <c r="M297" s="16" t="s">
        <v>23</v>
      </c>
      <c r="N297" s="133"/>
      <c r="O297" s="16"/>
      <c r="P297" s="151"/>
      <c r="Q297" s="16"/>
      <c r="R297" s="16"/>
      <c r="S297" s="133"/>
      <c r="T297" s="53"/>
    </row>
    <row r="298" spans="1:20" ht="15.75" x14ac:dyDescent="0.25">
      <c r="A298" s="16" t="str">
        <f t="shared" si="11"/>
        <v>8</v>
      </c>
      <c r="B298" s="94" t="s">
        <v>78</v>
      </c>
      <c r="J298" s="27">
        <f t="shared" ref="J298:J311" si="12">IFERROR(FIND(G$3,H298),0)</f>
        <v>1</v>
      </c>
      <c r="K298" s="133"/>
      <c r="L298" s="43"/>
      <c r="M298" s="16" t="s">
        <v>23</v>
      </c>
      <c r="N298" s="133"/>
      <c r="O298" s="16"/>
      <c r="P298" s="151"/>
      <c r="Q298" s="16"/>
      <c r="R298" s="16"/>
      <c r="S298" s="133"/>
      <c r="T298" s="53"/>
    </row>
    <row r="299" spans="1:20" ht="15.75" x14ac:dyDescent="0.25">
      <c r="A299" s="16" t="str">
        <f t="shared" si="11"/>
        <v>8</v>
      </c>
      <c r="B299" s="94" t="s">
        <v>78</v>
      </c>
      <c r="J299" s="27">
        <f t="shared" si="12"/>
        <v>1</v>
      </c>
      <c r="K299" s="133"/>
      <c r="L299" s="43"/>
      <c r="M299" s="16" t="s">
        <v>23</v>
      </c>
      <c r="N299" s="133"/>
      <c r="O299" s="16"/>
      <c r="P299" s="151"/>
      <c r="Q299" s="16"/>
      <c r="R299" s="16"/>
      <c r="S299" s="133"/>
      <c r="T299" s="53"/>
    </row>
    <row r="300" spans="1:20" ht="15.75" x14ac:dyDescent="0.25">
      <c r="A300" s="16" t="str">
        <f t="shared" si="11"/>
        <v>8</v>
      </c>
      <c r="B300" s="94" t="s">
        <v>78</v>
      </c>
      <c r="J300" s="27">
        <f t="shared" si="12"/>
        <v>1</v>
      </c>
      <c r="K300" s="133"/>
      <c r="L300" s="43"/>
      <c r="M300" s="16" t="s">
        <v>23</v>
      </c>
      <c r="N300" s="133"/>
      <c r="O300" s="16"/>
      <c r="P300" s="151"/>
      <c r="Q300" s="16"/>
      <c r="R300" s="16"/>
      <c r="S300" s="133"/>
      <c r="T300" s="53"/>
    </row>
    <row r="301" spans="1:20" ht="15.75" x14ac:dyDescent="0.25">
      <c r="A301" s="16" t="str">
        <f t="shared" si="11"/>
        <v>8</v>
      </c>
      <c r="B301" s="94" t="s">
        <v>78</v>
      </c>
      <c r="J301" s="27">
        <f t="shared" si="12"/>
        <v>1</v>
      </c>
      <c r="K301" s="133"/>
      <c r="L301" s="43"/>
      <c r="M301" s="16" t="s">
        <v>23</v>
      </c>
      <c r="N301" s="133"/>
      <c r="O301" s="16"/>
      <c r="P301" s="151"/>
      <c r="Q301" s="16"/>
      <c r="R301" s="16"/>
      <c r="S301" s="133"/>
      <c r="T301" s="53"/>
    </row>
    <row r="302" spans="1:20" ht="15.75" x14ac:dyDescent="0.25">
      <c r="A302" s="16" t="str">
        <f t="shared" si="11"/>
        <v>8</v>
      </c>
      <c r="B302" s="94" t="s">
        <v>78</v>
      </c>
      <c r="J302" s="27">
        <f t="shared" si="12"/>
        <v>1</v>
      </c>
      <c r="K302" s="133"/>
      <c r="L302" s="43"/>
      <c r="M302" s="16" t="s">
        <v>23</v>
      </c>
      <c r="N302" s="133"/>
      <c r="O302" s="16"/>
      <c r="P302" s="151"/>
      <c r="Q302" s="16"/>
      <c r="R302" s="16"/>
      <c r="S302" s="133"/>
      <c r="T302" s="53"/>
    </row>
    <row r="303" spans="1:20" ht="16.5" thickBot="1" x14ac:dyDescent="0.3">
      <c r="A303" s="16" t="str">
        <f t="shared" si="11"/>
        <v>8</v>
      </c>
      <c r="B303" s="94" t="s">
        <v>78</v>
      </c>
      <c r="J303" s="27">
        <f t="shared" si="12"/>
        <v>1</v>
      </c>
      <c r="K303" s="133"/>
      <c r="L303" s="43"/>
      <c r="M303" s="37" t="s">
        <v>23</v>
      </c>
      <c r="N303" s="52"/>
      <c r="O303" s="16"/>
      <c r="P303" s="151"/>
      <c r="Q303" s="16"/>
      <c r="R303" s="16"/>
      <c r="S303" s="52"/>
      <c r="T303" s="60"/>
    </row>
    <row r="304" spans="1:20" ht="16.5" thickTop="1" x14ac:dyDescent="0.25">
      <c r="A304" s="67" t="str">
        <f t="shared" si="11"/>
        <v>9</v>
      </c>
      <c r="B304" s="55" t="s">
        <v>77</v>
      </c>
      <c r="C304" s="55"/>
      <c r="D304" s="57"/>
      <c r="E304" s="57"/>
      <c r="F304" s="58"/>
      <c r="G304" s="67"/>
      <c r="H304" s="67"/>
      <c r="I304" s="58"/>
      <c r="J304" s="27">
        <f t="shared" si="12"/>
        <v>1</v>
      </c>
      <c r="K304" s="68"/>
      <c r="L304" s="110"/>
      <c r="M304" s="38" t="s">
        <v>23</v>
      </c>
      <c r="N304" s="50"/>
      <c r="O304" s="39"/>
      <c r="P304" s="39"/>
      <c r="Q304" s="39"/>
      <c r="R304" s="39"/>
      <c r="S304" s="39"/>
      <c r="T304" s="66"/>
    </row>
    <row r="305" spans="1:20" ht="15.75" x14ac:dyDescent="0.25">
      <c r="A305" s="16" t="str">
        <f t="shared" si="11"/>
        <v>9</v>
      </c>
      <c r="B305" s="94" t="s">
        <v>77</v>
      </c>
      <c r="J305" s="27">
        <f t="shared" si="12"/>
        <v>1</v>
      </c>
      <c r="K305" s="133"/>
      <c r="L305" s="43"/>
      <c r="M305" s="16" t="s">
        <v>23</v>
      </c>
      <c r="N305" s="133"/>
      <c r="O305" s="16"/>
      <c r="P305" s="151"/>
      <c r="Q305" s="16"/>
      <c r="R305" s="16"/>
      <c r="S305" s="133"/>
      <c r="T305" s="53"/>
    </row>
    <row r="306" spans="1:20" ht="15.75" x14ac:dyDescent="0.25">
      <c r="A306" s="16" t="str">
        <f t="shared" si="11"/>
        <v>9</v>
      </c>
      <c r="B306" s="94" t="s">
        <v>77</v>
      </c>
      <c r="J306" s="27">
        <f t="shared" si="12"/>
        <v>1</v>
      </c>
      <c r="K306" s="133"/>
      <c r="L306" s="43"/>
      <c r="M306" s="16" t="s">
        <v>23</v>
      </c>
      <c r="N306" s="133"/>
      <c r="O306" s="16"/>
      <c r="P306" s="151"/>
      <c r="Q306" s="16"/>
      <c r="R306" s="16"/>
      <c r="S306" s="133"/>
      <c r="T306" s="53"/>
    </row>
    <row r="307" spans="1:20" ht="15.75" x14ac:dyDescent="0.25">
      <c r="A307" s="16" t="str">
        <f t="shared" si="11"/>
        <v>9</v>
      </c>
      <c r="B307" s="94" t="s">
        <v>77</v>
      </c>
      <c r="J307" s="27">
        <f t="shared" si="12"/>
        <v>1</v>
      </c>
      <c r="K307" s="133"/>
      <c r="L307" s="43"/>
      <c r="M307" s="16" t="s">
        <v>23</v>
      </c>
      <c r="N307" s="133"/>
      <c r="O307" s="16"/>
      <c r="P307" s="151"/>
      <c r="Q307" s="16"/>
      <c r="R307" s="16"/>
      <c r="S307" s="133"/>
      <c r="T307" s="53"/>
    </row>
    <row r="308" spans="1:20" ht="15.75" x14ac:dyDescent="0.25">
      <c r="A308" s="16" t="str">
        <f t="shared" si="11"/>
        <v>9</v>
      </c>
      <c r="B308" s="94" t="s">
        <v>77</v>
      </c>
      <c r="J308" s="27">
        <f t="shared" si="12"/>
        <v>1</v>
      </c>
      <c r="K308" s="133"/>
      <c r="L308" s="43"/>
      <c r="M308" s="16" t="s">
        <v>23</v>
      </c>
      <c r="N308" s="133"/>
      <c r="O308" s="16"/>
      <c r="P308" s="151"/>
      <c r="Q308" s="16"/>
      <c r="R308" s="16"/>
      <c r="S308" s="133"/>
      <c r="T308" s="53"/>
    </row>
    <row r="309" spans="1:20" ht="15.75" x14ac:dyDescent="0.25">
      <c r="A309" s="16" t="str">
        <f t="shared" si="11"/>
        <v>9</v>
      </c>
      <c r="B309" s="94" t="s">
        <v>77</v>
      </c>
      <c r="J309" s="27">
        <f t="shared" si="12"/>
        <v>1</v>
      </c>
      <c r="K309" s="133"/>
      <c r="L309" s="43"/>
      <c r="M309" s="16" t="s">
        <v>23</v>
      </c>
      <c r="N309" s="133"/>
      <c r="O309" s="16"/>
      <c r="P309" s="151"/>
      <c r="Q309" s="16"/>
      <c r="R309" s="16"/>
      <c r="S309" s="133"/>
      <c r="T309" s="53"/>
    </row>
    <row r="310" spans="1:20" ht="15.75" x14ac:dyDescent="0.25">
      <c r="A310" s="16" t="str">
        <f t="shared" si="11"/>
        <v>9</v>
      </c>
      <c r="B310" s="94" t="s">
        <v>77</v>
      </c>
      <c r="J310" s="27">
        <f t="shared" si="12"/>
        <v>1</v>
      </c>
      <c r="K310" s="133"/>
      <c r="L310" s="43"/>
      <c r="M310" s="16" t="s">
        <v>23</v>
      </c>
      <c r="N310" s="133"/>
      <c r="O310" s="16"/>
      <c r="P310" s="151"/>
      <c r="Q310" s="16"/>
      <c r="R310" s="16"/>
      <c r="S310" s="133"/>
      <c r="T310" s="53"/>
    </row>
    <row r="311" spans="1:20" ht="15.75" x14ac:dyDescent="0.25">
      <c r="A311" s="16" t="str">
        <f t="shared" si="11"/>
        <v>9</v>
      </c>
      <c r="B311" s="94" t="s">
        <v>77</v>
      </c>
      <c r="J311" s="27">
        <f t="shared" si="12"/>
        <v>1</v>
      </c>
      <c r="K311" s="133"/>
      <c r="L311" s="43"/>
      <c r="M311" s="16" t="s">
        <v>23</v>
      </c>
      <c r="N311" s="133"/>
      <c r="O311" s="16"/>
      <c r="P311" s="151"/>
      <c r="Q311" s="16"/>
      <c r="R311" s="16"/>
      <c r="S311" s="133"/>
      <c r="T311" s="53"/>
    </row>
    <row r="312" spans="1:20" x14ac:dyDescent="0.25">
      <c r="A312" s="111"/>
      <c r="B312" s="111"/>
      <c r="C312" s="111"/>
      <c r="D312" s="112"/>
      <c r="E312" s="112"/>
      <c r="F312" s="111"/>
      <c r="G312" s="111"/>
      <c r="H312" s="111"/>
      <c r="I312" s="111"/>
      <c r="J312" s="13"/>
      <c r="K312" s="112"/>
      <c r="L312" s="112"/>
      <c r="M312" s="133"/>
      <c r="N312" s="133"/>
      <c r="O312" s="16"/>
      <c r="P312" s="133"/>
      <c r="Q312" s="133"/>
      <c r="R312" s="133"/>
      <c r="S312" s="133"/>
      <c r="T312" s="53"/>
    </row>
    <row r="313" spans="1:20" x14ac:dyDescent="0.25">
      <c r="K313" s="133"/>
      <c r="L313" s="133"/>
      <c r="M313" s="133"/>
      <c r="N313" s="133"/>
      <c r="O313" s="16"/>
      <c r="P313" s="133"/>
      <c r="Q313" s="133"/>
      <c r="R313" s="133"/>
      <c r="S313" s="133"/>
      <c r="T313" s="53"/>
    </row>
    <row r="314" spans="1:20" x14ac:dyDescent="0.25">
      <c r="K314" s="133"/>
      <c r="L314" s="133"/>
      <c r="M314" s="133"/>
      <c r="N314" s="133"/>
      <c r="O314" s="16"/>
      <c r="P314" s="133"/>
      <c r="Q314" s="133"/>
      <c r="R314" s="133"/>
      <c r="S314" s="133"/>
      <c r="T314" s="53"/>
    </row>
    <row r="315" spans="1:20" x14ac:dyDescent="0.25">
      <c r="K315" s="133"/>
      <c r="L315" s="133"/>
      <c r="M315" s="133"/>
      <c r="N315" s="133"/>
      <c r="O315" s="16"/>
      <c r="P315" s="133"/>
      <c r="Q315" s="133"/>
      <c r="R315" s="133"/>
      <c r="S315" s="133"/>
      <c r="T315" s="53"/>
    </row>
    <row r="316" spans="1:20" x14ac:dyDescent="0.25">
      <c r="K316" s="133"/>
      <c r="L316" s="133"/>
      <c r="M316" s="133"/>
      <c r="N316" s="133"/>
      <c r="O316" s="16"/>
      <c r="P316" s="133"/>
      <c r="Q316" s="133"/>
      <c r="R316" s="133"/>
      <c r="S316" s="133"/>
      <c r="T316" s="53"/>
    </row>
    <row r="317" spans="1:20" x14ac:dyDescent="0.25">
      <c r="K317" s="133"/>
      <c r="L317" s="133"/>
      <c r="M317" s="133"/>
      <c r="N317" s="133"/>
      <c r="O317" s="16"/>
      <c r="P317" s="133"/>
      <c r="Q317" s="133"/>
      <c r="R317" s="133"/>
      <c r="S317" s="133"/>
      <c r="T317" s="53"/>
    </row>
    <row r="318" spans="1:20" x14ac:dyDescent="0.25">
      <c r="K318" s="133"/>
      <c r="L318" s="133"/>
      <c r="M318" s="133"/>
      <c r="N318" s="133"/>
      <c r="O318" s="16"/>
      <c r="P318" s="133"/>
      <c r="Q318" s="133"/>
      <c r="R318" s="133"/>
      <c r="S318" s="133"/>
      <c r="T318" s="53"/>
    </row>
    <row r="319" spans="1:20" x14ac:dyDescent="0.25">
      <c r="K319" s="133"/>
      <c r="L319" s="133"/>
      <c r="M319" s="133"/>
      <c r="N319" s="133"/>
      <c r="O319" s="16"/>
      <c r="P319" s="133"/>
      <c r="Q319" s="133"/>
      <c r="R319" s="133"/>
      <c r="S319" s="133"/>
      <c r="T319" s="53"/>
    </row>
    <row r="320" spans="1:20" x14ac:dyDescent="0.25">
      <c r="K320" s="133"/>
      <c r="L320" s="133"/>
      <c r="M320" s="133"/>
      <c r="N320" s="133"/>
      <c r="O320" s="16"/>
      <c r="P320" s="133"/>
      <c r="Q320" s="133"/>
      <c r="R320" s="133"/>
      <c r="S320" s="133"/>
      <c r="T320" s="53"/>
    </row>
    <row r="321" spans="7:20" x14ac:dyDescent="0.25">
      <c r="K321" s="133"/>
      <c r="L321" s="133"/>
      <c r="M321" s="133"/>
      <c r="N321" s="133"/>
      <c r="O321" s="16"/>
      <c r="P321" s="133"/>
      <c r="Q321" s="133"/>
      <c r="R321" s="133"/>
      <c r="S321" s="133"/>
      <c r="T321" s="53"/>
    </row>
    <row r="322" spans="7:20" x14ac:dyDescent="0.25">
      <c r="K322" s="133"/>
      <c r="L322" s="133"/>
      <c r="M322" s="133"/>
      <c r="N322" s="133"/>
      <c r="O322" s="16"/>
      <c r="P322" s="133"/>
      <c r="Q322" s="133"/>
      <c r="R322" s="133"/>
      <c r="S322" s="133"/>
      <c r="T322" s="53"/>
    </row>
    <row r="323" spans="7:20" x14ac:dyDescent="0.25">
      <c r="K323" s="133"/>
      <c r="L323" s="133"/>
      <c r="M323" s="133"/>
      <c r="N323" s="133"/>
      <c r="O323" s="16"/>
      <c r="P323" s="133"/>
      <c r="Q323" s="133"/>
      <c r="R323" s="133"/>
      <c r="S323" s="133"/>
      <c r="T323" s="53"/>
    </row>
    <row r="324" spans="7:20" x14ac:dyDescent="0.25">
      <c r="K324" s="133"/>
      <c r="L324" s="133"/>
      <c r="M324" s="133"/>
      <c r="N324" s="133"/>
      <c r="O324" s="16"/>
      <c r="P324" s="133"/>
      <c r="Q324" s="133"/>
      <c r="R324" s="133"/>
      <c r="S324" s="133"/>
      <c r="T324" s="53"/>
    </row>
    <row r="325" spans="7:20" x14ac:dyDescent="0.25">
      <c r="K325" s="133"/>
      <c r="L325" s="133"/>
      <c r="M325" s="133"/>
      <c r="N325" s="133"/>
      <c r="O325" s="16"/>
      <c r="P325" s="133"/>
      <c r="Q325" s="133"/>
      <c r="R325" s="133"/>
      <c r="S325" s="133"/>
      <c r="T325" s="53"/>
    </row>
    <row r="326" spans="7:20" x14ac:dyDescent="0.25">
      <c r="K326" s="133"/>
      <c r="L326" s="133"/>
      <c r="M326" s="133"/>
      <c r="N326" s="133"/>
      <c r="O326" s="16"/>
      <c r="P326" s="133"/>
      <c r="Q326" s="133"/>
      <c r="R326" s="133"/>
      <c r="S326" s="133"/>
      <c r="T326" s="53"/>
    </row>
    <row r="327" spans="7:20" x14ac:dyDescent="0.25">
      <c r="K327" s="133"/>
      <c r="L327" s="133"/>
      <c r="M327" s="133"/>
      <c r="N327" s="133"/>
      <c r="O327" s="16"/>
      <c r="P327" s="133"/>
      <c r="Q327" s="133"/>
      <c r="R327" s="133"/>
      <c r="S327" s="133"/>
      <c r="T327" s="53"/>
    </row>
    <row r="328" spans="7:20" x14ac:dyDescent="0.25">
      <c r="K328" s="133"/>
      <c r="L328" s="133"/>
      <c r="M328" s="133"/>
      <c r="N328" s="133"/>
      <c r="O328" s="16"/>
      <c r="P328" s="133"/>
      <c r="Q328" s="133"/>
      <c r="R328" s="133"/>
      <c r="S328" s="133"/>
      <c r="T328" s="53"/>
    </row>
    <row r="329" spans="7:20" x14ac:dyDescent="0.25">
      <c r="G329" s="16" t="s">
        <v>29</v>
      </c>
      <c r="K329" s="133"/>
      <c r="L329" s="133"/>
      <c r="M329" s="133"/>
      <c r="N329" s="133"/>
      <c r="O329" s="16"/>
      <c r="P329" s="133"/>
      <c r="Q329" s="133"/>
      <c r="R329" s="133"/>
      <c r="S329" s="133"/>
      <c r="T329" s="53"/>
    </row>
    <row r="330" spans="7:20" x14ac:dyDescent="0.25">
      <c r="K330" s="133"/>
      <c r="L330" s="133"/>
      <c r="M330" s="133"/>
      <c r="N330" s="133"/>
      <c r="O330" s="16"/>
      <c r="P330" s="133"/>
      <c r="Q330" s="133"/>
      <c r="R330" s="133"/>
      <c r="S330" s="133"/>
      <c r="T330" s="53"/>
    </row>
    <row r="331" spans="7:20" x14ac:dyDescent="0.25">
      <c r="K331" s="133"/>
      <c r="L331" s="133"/>
      <c r="M331" s="133"/>
      <c r="N331" s="133"/>
      <c r="O331" s="16"/>
      <c r="P331" s="133"/>
      <c r="Q331" s="133"/>
      <c r="R331" s="133"/>
      <c r="S331" s="133"/>
      <c r="T331" s="53"/>
    </row>
    <row r="332" spans="7:20" x14ac:dyDescent="0.25">
      <c r="K332" s="133"/>
      <c r="L332" s="133"/>
      <c r="M332" s="133"/>
      <c r="N332" s="133"/>
      <c r="O332" s="16"/>
      <c r="P332" s="133"/>
      <c r="Q332" s="133"/>
      <c r="R332" s="133"/>
      <c r="S332" s="133"/>
      <c r="T332" s="53"/>
    </row>
    <row r="333" spans="7:20" x14ac:dyDescent="0.25">
      <c r="K333" s="133"/>
      <c r="L333" s="133"/>
      <c r="M333" s="133"/>
      <c r="N333" s="133"/>
      <c r="O333" s="16"/>
      <c r="P333" s="133"/>
      <c r="Q333" s="133"/>
      <c r="R333" s="133"/>
      <c r="S333" s="133"/>
      <c r="T333" s="53"/>
    </row>
    <row r="334" spans="7:20" x14ac:dyDescent="0.25">
      <c r="K334" s="133"/>
      <c r="L334" s="133"/>
      <c r="M334" s="133"/>
      <c r="N334" s="133"/>
      <c r="O334" s="16"/>
      <c r="P334" s="133"/>
      <c r="Q334" s="133"/>
      <c r="R334" s="133"/>
      <c r="S334" s="133"/>
      <c r="T334" s="53"/>
    </row>
    <row r="335" spans="7:20" x14ac:dyDescent="0.25">
      <c r="K335" s="133"/>
      <c r="L335" s="133"/>
      <c r="M335" s="133"/>
      <c r="N335" s="133"/>
      <c r="O335" s="16"/>
      <c r="P335" s="133"/>
      <c r="Q335" s="133"/>
      <c r="R335" s="133"/>
      <c r="S335" s="133"/>
      <c r="T335" s="53"/>
    </row>
    <row r="336" spans="7:20" x14ac:dyDescent="0.25">
      <c r="K336" s="133"/>
      <c r="L336" s="133"/>
      <c r="M336" s="133"/>
      <c r="N336" s="133"/>
      <c r="O336" s="16"/>
      <c r="P336" s="133"/>
      <c r="Q336" s="133"/>
      <c r="R336" s="133"/>
      <c r="S336" s="133"/>
      <c r="T336" s="53"/>
    </row>
    <row r="337" spans="13:20" x14ac:dyDescent="0.25">
      <c r="M337" s="133"/>
      <c r="N337" s="133"/>
      <c r="O337" s="16"/>
      <c r="P337" s="133"/>
      <c r="Q337" s="133"/>
      <c r="R337" s="133"/>
      <c r="S337" s="133"/>
      <c r="T337" s="53"/>
    </row>
    <row r="338" spans="13:20" x14ac:dyDescent="0.25">
      <c r="M338" s="133"/>
      <c r="N338" s="133"/>
      <c r="O338" s="16"/>
      <c r="P338" s="133"/>
      <c r="Q338" s="133"/>
      <c r="R338" s="133"/>
      <c r="S338" s="133"/>
      <c r="T338" s="53"/>
    </row>
    <row r="339" spans="13:20" x14ac:dyDescent="0.25">
      <c r="M339" s="133"/>
      <c r="N339" s="133"/>
      <c r="O339" s="16"/>
      <c r="P339" s="133"/>
      <c r="Q339" s="133"/>
      <c r="R339" s="133"/>
      <c r="S339" s="133"/>
      <c r="T339" s="53"/>
    </row>
    <row r="340" spans="13:20" x14ac:dyDescent="0.25">
      <c r="M340" s="133"/>
      <c r="N340" s="133"/>
      <c r="O340" s="16"/>
      <c r="P340" s="133"/>
      <c r="Q340" s="133"/>
      <c r="R340" s="133"/>
      <c r="S340" s="133"/>
      <c r="T340" s="53"/>
    </row>
    <row r="341" spans="13:20" x14ac:dyDescent="0.25">
      <c r="M341" s="133"/>
      <c r="N341" s="133"/>
      <c r="O341" s="16"/>
      <c r="P341" s="133"/>
      <c r="Q341" s="133"/>
      <c r="R341" s="133"/>
      <c r="S341" s="133"/>
      <c r="T341" s="53"/>
    </row>
    <row r="342" spans="13:20" x14ac:dyDescent="0.25">
      <c r="M342" s="133"/>
      <c r="N342" s="133"/>
      <c r="O342" s="16"/>
      <c r="P342" s="133"/>
      <c r="Q342" s="133"/>
      <c r="R342" s="133"/>
      <c r="S342" s="133"/>
      <c r="T342" s="53"/>
    </row>
    <row r="343" spans="13:20" x14ac:dyDescent="0.25">
      <c r="M343" s="133"/>
      <c r="N343" s="133"/>
      <c r="O343" s="16"/>
      <c r="P343" s="133"/>
      <c r="Q343" s="133"/>
      <c r="R343" s="133"/>
      <c r="S343" s="133"/>
      <c r="T343" s="53"/>
    </row>
    <row r="344" spans="13:20" x14ac:dyDescent="0.25">
      <c r="M344" s="133"/>
      <c r="N344" s="133"/>
      <c r="O344" s="16"/>
      <c r="P344" s="133"/>
      <c r="Q344" s="133"/>
      <c r="R344" s="133"/>
      <c r="S344" s="133"/>
      <c r="T344" s="53"/>
    </row>
    <row r="345" spans="13:20" x14ac:dyDescent="0.25">
      <c r="M345" s="133"/>
      <c r="N345" s="133"/>
      <c r="O345" s="16"/>
      <c r="P345" s="133"/>
      <c r="Q345" s="133"/>
      <c r="R345" s="133"/>
      <c r="S345" s="133"/>
      <c r="T345" s="53"/>
    </row>
    <row r="346" spans="13:20" x14ac:dyDescent="0.25">
      <c r="M346" s="133"/>
      <c r="N346" s="133"/>
      <c r="O346" s="16"/>
      <c r="P346" s="133"/>
      <c r="Q346" s="133"/>
      <c r="R346" s="133"/>
      <c r="S346" s="133"/>
      <c r="T346" s="53"/>
    </row>
    <row r="347" spans="13:20" x14ac:dyDescent="0.25">
      <c r="M347" s="133"/>
      <c r="N347" s="133"/>
      <c r="O347" s="16"/>
      <c r="P347" s="133"/>
      <c r="Q347" s="133"/>
      <c r="R347" s="133"/>
      <c r="S347" s="133"/>
      <c r="T347" s="53"/>
    </row>
    <row r="348" spans="13:20" x14ac:dyDescent="0.25">
      <c r="M348" s="133"/>
      <c r="N348" s="133"/>
      <c r="O348" s="16"/>
      <c r="P348" s="133"/>
      <c r="Q348" s="133"/>
      <c r="R348" s="133"/>
      <c r="S348" s="133"/>
      <c r="T348" s="53"/>
    </row>
    <row r="349" spans="13:20" x14ac:dyDescent="0.25">
      <c r="M349" s="133"/>
      <c r="N349" s="133"/>
      <c r="O349" s="16"/>
      <c r="P349" s="133"/>
      <c r="Q349" s="133"/>
      <c r="R349" s="133"/>
      <c r="S349" s="133"/>
      <c r="T349" s="53"/>
    </row>
    <row r="350" spans="13:20" x14ac:dyDescent="0.25">
      <c r="M350" s="133"/>
      <c r="N350" s="133"/>
      <c r="O350" s="16"/>
      <c r="P350" s="133"/>
      <c r="Q350" s="133"/>
      <c r="R350" s="133"/>
      <c r="S350" s="133"/>
      <c r="T350" s="53"/>
    </row>
    <row r="351" spans="13:20" x14ac:dyDescent="0.25">
      <c r="M351" s="133"/>
      <c r="N351" s="133"/>
      <c r="O351" s="16"/>
      <c r="P351" s="133"/>
      <c r="Q351" s="133"/>
      <c r="R351" s="133"/>
      <c r="S351" s="133"/>
      <c r="T351" s="53"/>
    </row>
    <row r="352" spans="13:20" x14ac:dyDescent="0.25">
      <c r="M352" s="133"/>
      <c r="N352" s="133"/>
      <c r="O352" s="16"/>
      <c r="P352" s="133"/>
      <c r="Q352" s="133"/>
      <c r="R352" s="133"/>
      <c r="S352" s="133"/>
      <c r="T352" s="53"/>
    </row>
    <row r="353" spans="13:20" x14ac:dyDescent="0.25">
      <c r="M353" s="133"/>
      <c r="N353" s="133"/>
      <c r="O353" s="16"/>
      <c r="P353" s="133"/>
      <c r="Q353" s="133"/>
      <c r="R353" s="133"/>
      <c r="S353" s="133"/>
      <c r="T353" s="53"/>
    </row>
    <row r="354" spans="13:20" x14ac:dyDescent="0.25">
      <c r="M354" s="133"/>
      <c r="N354" s="133"/>
      <c r="O354" s="16"/>
      <c r="P354" s="133"/>
      <c r="Q354" s="133"/>
      <c r="R354" s="133"/>
      <c r="S354" s="133"/>
      <c r="T354" s="53"/>
    </row>
    <row r="355" spans="13:20" x14ac:dyDescent="0.25">
      <c r="M355" s="133"/>
      <c r="N355" s="133"/>
      <c r="O355" s="16"/>
      <c r="P355" s="133"/>
      <c r="Q355" s="133"/>
      <c r="R355" s="133"/>
      <c r="S355" s="133"/>
      <c r="T355" s="53"/>
    </row>
    <row r="356" spans="13:20" x14ac:dyDescent="0.25">
      <c r="M356" s="133"/>
      <c r="N356" s="133"/>
      <c r="O356" s="16"/>
      <c r="P356" s="133"/>
      <c r="Q356" s="133"/>
      <c r="R356" s="133"/>
      <c r="S356" s="133"/>
      <c r="T356" s="53"/>
    </row>
    <row r="357" spans="13:20" x14ac:dyDescent="0.25">
      <c r="M357" s="133"/>
      <c r="N357" s="133"/>
      <c r="O357" s="16"/>
      <c r="P357" s="133"/>
      <c r="Q357" s="133"/>
      <c r="R357" s="133"/>
      <c r="S357" s="133"/>
      <c r="T357" s="53"/>
    </row>
    <row r="358" spans="13:20" x14ac:dyDescent="0.25">
      <c r="M358" s="133"/>
      <c r="N358" s="133"/>
      <c r="O358" s="16"/>
      <c r="P358" s="133"/>
      <c r="Q358" s="133"/>
      <c r="R358" s="133"/>
      <c r="S358" s="133"/>
      <c r="T358" s="53"/>
    </row>
    <row r="359" spans="13:20" x14ac:dyDescent="0.25">
      <c r="M359" s="133"/>
      <c r="N359" s="133"/>
      <c r="O359" s="16"/>
      <c r="P359" s="133"/>
      <c r="Q359" s="133"/>
      <c r="R359" s="133"/>
      <c r="S359" s="133"/>
      <c r="T359" s="53"/>
    </row>
    <row r="360" spans="13:20" x14ac:dyDescent="0.25">
      <c r="M360" s="133"/>
      <c r="N360" s="133"/>
      <c r="O360" s="16"/>
      <c r="P360" s="133"/>
      <c r="Q360" s="133"/>
      <c r="R360" s="133"/>
      <c r="S360" s="133"/>
      <c r="T360" s="53"/>
    </row>
    <row r="361" spans="13:20" x14ac:dyDescent="0.25">
      <c r="M361" s="133"/>
      <c r="N361" s="133"/>
      <c r="O361" s="16"/>
      <c r="P361" s="133"/>
      <c r="Q361" s="133"/>
      <c r="R361" s="133"/>
      <c r="S361" s="133"/>
      <c r="T361" s="53"/>
    </row>
    <row r="362" spans="13:20" x14ac:dyDescent="0.25">
      <c r="M362" s="133"/>
      <c r="N362" s="133"/>
      <c r="O362" s="16"/>
      <c r="P362" s="133"/>
      <c r="Q362" s="133"/>
      <c r="R362" s="133"/>
      <c r="S362" s="133"/>
      <c r="T362" s="53"/>
    </row>
    <row r="363" spans="13:20" x14ac:dyDescent="0.25">
      <c r="M363" s="133"/>
      <c r="N363" s="133"/>
      <c r="O363" s="16"/>
      <c r="P363" s="133"/>
      <c r="Q363" s="133"/>
      <c r="R363" s="133"/>
      <c r="S363" s="133"/>
      <c r="T363" s="53"/>
    </row>
    <row r="364" spans="13:20" x14ac:dyDescent="0.25">
      <c r="M364" s="133"/>
      <c r="N364" s="133"/>
      <c r="O364" s="16"/>
      <c r="P364" s="133"/>
      <c r="Q364" s="133"/>
      <c r="R364" s="133"/>
      <c r="S364" s="133"/>
      <c r="T364" s="53"/>
    </row>
    <row r="365" spans="13:20" x14ac:dyDescent="0.25">
      <c r="M365" s="133"/>
      <c r="N365" s="133"/>
      <c r="O365" s="16"/>
      <c r="P365" s="133"/>
      <c r="Q365" s="133"/>
      <c r="R365" s="133"/>
      <c r="S365" s="133"/>
      <c r="T365" s="53"/>
    </row>
    <row r="366" spans="13:20" x14ac:dyDescent="0.25">
      <c r="M366" s="133"/>
      <c r="N366" s="133"/>
      <c r="O366" s="16"/>
      <c r="P366" s="133"/>
      <c r="Q366" s="133"/>
      <c r="R366" s="133"/>
      <c r="S366" s="133"/>
      <c r="T366" s="53"/>
    </row>
    <row r="367" spans="13:20" x14ac:dyDescent="0.25">
      <c r="M367" s="133"/>
      <c r="N367" s="133"/>
      <c r="O367" s="16"/>
      <c r="P367" s="133"/>
      <c r="Q367" s="133"/>
      <c r="R367" s="133"/>
      <c r="S367" s="133"/>
      <c r="T367" s="53"/>
    </row>
    <row r="368" spans="13:20" x14ac:dyDescent="0.25">
      <c r="M368" s="133"/>
      <c r="N368" s="133"/>
      <c r="O368" s="16"/>
      <c r="P368" s="133"/>
      <c r="Q368" s="133"/>
      <c r="R368" s="133"/>
      <c r="S368" s="133"/>
      <c r="T368" s="53"/>
    </row>
    <row r="369" spans="13:20" x14ac:dyDescent="0.25">
      <c r="M369" s="133"/>
      <c r="N369" s="133"/>
      <c r="O369" s="16"/>
      <c r="P369" s="133"/>
      <c r="Q369" s="133"/>
      <c r="R369" s="133"/>
      <c r="S369" s="133"/>
      <c r="T369" s="53"/>
    </row>
    <row r="370" spans="13:20" x14ac:dyDescent="0.25">
      <c r="M370" s="133"/>
      <c r="N370" s="133"/>
      <c r="O370" s="16"/>
      <c r="P370" s="133"/>
      <c r="Q370" s="133"/>
      <c r="R370" s="133"/>
      <c r="S370" s="133"/>
      <c r="T370" s="53"/>
    </row>
    <row r="371" spans="13:20" x14ac:dyDescent="0.25">
      <c r="M371" s="133"/>
      <c r="N371" s="133"/>
      <c r="O371" s="16"/>
      <c r="P371" s="133"/>
      <c r="Q371" s="133"/>
      <c r="R371" s="133"/>
      <c r="S371" s="133"/>
      <c r="T371" s="53"/>
    </row>
    <row r="372" spans="13:20" x14ac:dyDescent="0.25">
      <c r="M372" s="133"/>
      <c r="N372" s="133"/>
      <c r="O372" s="16"/>
      <c r="P372" s="133"/>
      <c r="Q372" s="133"/>
      <c r="R372" s="133"/>
      <c r="S372" s="133"/>
      <c r="T372" s="53"/>
    </row>
    <row r="373" spans="13:20" x14ac:dyDescent="0.25">
      <c r="M373" s="133"/>
      <c r="N373" s="133"/>
      <c r="O373" s="16"/>
      <c r="P373" s="133"/>
      <c r="Q373" s="133"/>
      <c r="R373" s="133"/>
      <c r="S373" s="133"/>
      <c r="T373" s="53"/>
    </row>
    <row r="374" spans="13:20" x14ac:dyDescent="0.25">
      <c r="M374" s="133"/>
      <c r="N374" s="133"/>
      <c r="O374" s="16"/>
      <c r="P374" s="133"/>
      <c r="Q374" s="133"/>
      <c r="R374" s="133"/>
      <c r="S374" s="133"/>
      <c r="T374" s="53"/>
    </row>
    <row r="375" spans="13:20" x14ac:dyDescent="0.25">
      <c r="M375" s="133"/>
      <c r="N375" s="133"/>
      <c r="O375" s="16"/>
      <c r="P375" s="133"/>
      <c r="Q375" s="133"/>
      <c r="R375" s="133"/>
      <c r="S375" s="133"/>
      <c r="T375" s="53"/>
    </row>
    <row r="376" spans="13:20" x14ac:dyDescent="0.25">
      <c r="M376" s="133"/>
      <c r="N376" s="133"/>
      <c r="O376" s="16"/>
      <c r="P376" s="133"/>
      <c r="Q376" s="133"/>
      <c r="R376" s="133"/>
      <c r="S376" s="133"/>
      <c r="T376" s="53"/>
    </row>
    <row r="377" spans="13:20" x14ac:dyDescent="0.25">
      <c r="M377" s="133"/>
      <c r="N377" s="133"/>
      <c r="O377" s="16"/>
      <c r="P377" s="133"/>
      <c r="Q377" s="133"/>
      <c r="R377" s="133"/>
      <c r="S377" s="133"/>
      <c r="T377" s="53"/>
    </row>
    <row r="378" spans="13:20" x14ac:dyDescent="0.25">
      <c r="M378" s="133"/>
      <c r="N378" s="133"/>
      <c r="O378" s="16"/>
      <c r="P378" s="133"/>
      <c r="Q378" s="133"/>
      <c r="R378" s="133"/>
      <c r="S378" s="133"/>
      <c r="T378" s="53"/>
    </row>
    <row r="379" spans="13:20" x14ac:dyDescent="0.25">
      <c r="M379" s="133"/>
      <c r="N379" s="133"/>
      <c r="O379" s="16"/>
      <c r="P379" s="133"/>
      <c r="Q379" s="133"/>
      <c r="R379" s="133"/>
      <c r="S379" s="133"/>
      <c r="T379" s="53"/>
    </row>
    <row r="380" spans="13:20" x14ac:dyDescent="0.25">
      <c r="M380" s="133"/>
      <c r="N380" s="133"/>
      <c r="O380" s="16"/>
      <c r="P380" s="133"/>
      <c r="Q380" s="133"/>
      <c r="R380" s="133"/>
      <c r="S380" s="133"/>
      <c r="T380" s="53"/>
    </row>
    <row r="381" spans="13:20" x14ac:dyDescent="0.25">
      <c r="M381" s="133"/>
      <c r="N381" s="133"/>
      <c r="O381" s="16"/>
      <c r="P381" s="133"/>
      <c r="Q381" s="133"/>
      <c r="R381" s="133"/>
      <c r="S381" s="133"/>
      <c r="T381" s="53"/>
    </row>
    <row r="382" spans="13:20" x14ac:dyDescent="0.25">
      <c r="M382" s="133"/>
      <c r="N382" s="133"/>
      <c r="O382" s="16"/>
      <c r="P382" s="133"/>
      <c r="Q382" s="133"/>
      <c r="R382" s="133"/>
      <c r="S382" s="133"/>
      <c r="T382" s="53"/>
    </row>
    <row r="383" spans="13:20" x14ac:dyDescent="0.25">
      <c r="M383" s="133"/>
      <c r="N383" s="133"/>
      <c r="O383" s="16"/>
      <c r="P383" s="133"/>
      <c r="Q383" s="133"/>
      <c r="R383" s="133"/>
      <c r="S383" s="133"/>
      <c r="T383" s="53"/>
    </row>
    <row r="384" spans="13:20" x14ac:dyDescent="0.25">
      <c r="M384" s="133"/>
      <c r="N384" s="133"/>
      <c r="O384" s="16"/>
      <c r="P384" s="133"/>
      <c r="Q384" s="133"/>
      <c r="R384" s="133"/>
      <c r="S384" s="133"/>
      <c r="T384" s="53"/>
    </row>
    <row r="385" spans="13:20" x14ac:dyDescent="0.25">
      <c r="M385" s="133"/>
      <c r="N385" s="133"/>
      <c r="O385" s="16"/>
      <c r="P385" s="133"/>
      <c r="Q385" s="133"/>
      <c r="R385" s="133"/>
      <c r="S385" s="133"/>
      <c r="T385" s="53"/>
    </row>
    <row r="386" spans="13:20" x14ac:dyDescent="0.25">
      <c r="M386" s="133"/>
      <c r="N386" s="133"/>
      <c r="O386" s="16"/>
      <c r="P386" s="133"/>
      <c r="Q386" s="133"/>
      <c r="R386" s="133"/>
      <c r="S386" s="133"/>
      <c r="T386" s="53"/>
    </row>
    <row r="387" spans="13:20" x14ac:dyDescent="0.25">
      <c r="M387" s="133"/>
      <c r="N387" s="133"/>
      <c r="O387" s="16"/>
      <c r="P387" s="133"/>
      <c r="Q387" s="133"/>
      <c r="R387" s="133"/>
      <c r="S387" s="133"/>
      <c r="T387" s="53"/>
    </row>
    <row r="388" spans="13:20" x14ac:dyDescent="0.25">
      <c r="M388" s="133"/>
      <c r="N388" s="133"/>
      <c r="O388" s="16"/>
      <c r="P388" s="133"/>
      <c r="Q388" s="133"/>
      <c r="R388" s="133"/>
      <c r="S388" s="133"/>
      <c r="T388" s="53"/>
    </row>
    <row r="389" spans="13:20" x14ac:dyDescent="0.25">
      <c r="M389" s="133"/>
      <c r="N389" s="133"/>
      <c r="O389" s="16"/>
      <c r="P389" s="133"/>
      <c r="Q389" s="133"/>
      <c r="R389" s="133"/>
      <c r="S389" s="133"/>
      <c r="T389" s="53"/>
    </row>
    <row r="390" spans="13:20" x14ac:dyDescent="0.25">
      <c r="M390" s="133"/>
      <c r="N390" s="133"/>
      <c r="O390" s="16"/>
      <c r="P390" s="133"/>
      <c r="Q390" s="133"/>
      <c r="R390" s="133"/>
      <c r="S390" s="133"/>
      <c r="T390" s="53"/>
    </row>
    <row r="391" spans="13:20" x14ac:dyDescent="0.25">
      <c r="M391" s="133"/>
      <c r="N391" s="133"/>
      <c r="O391" s="16"/>
      <c r="P391" s="133"/>
      <c r="Q391" s="133"/>
      <c r="R391" s="133"/>
      <c r="S391" s="133"/>
      <c r="T391" s="53"/>
    </row>
    <row r="392" spans="13:20" x14ac:dyDescent="0.25">
      <c r="M392" s="133"/>
      <c r="N392" s="133"/>
      <c r="O392" s="16"/>
      <c r="P392" s="133"/>
      <c r="Q392" s="133"/>
      <c r="R392" s="133"/>
      <c r="S392" s="133"/>
      <c r="T392" s="53"/>
    </row>
    <row r="393" spans="13:20" x14ac:dyDescent="0.25">
      <c r="M393" s="133"/>
      <c r="N393" s="133"/>
      <c r="O393" s="16"/>
      <c r="P393" s="133"/>
      <c r="Q393" s="133"/>
      <c r="R393" s="133"/>
      <c r="S393" s="133"/>
      <c r="T393" s="53"/>
    </row>
    <row r="394" spans="13:20" x14ac:dyDescent="0.25">
      <c r="M394" s="133"/>
      <c r="N394" s="133"/>
      <c r="O394" s="16"/>
      <c r="P394" s="133"/>
      <c r="Q394" s="133"/>
      <c r="R394" s="133"/>
      <c r="S394" s="133"/>
      <c r="T394" s="53"/>
    </row>
    <row r="395" spans="13:20" x14ac:dyDescent="0.25">
      <c r="M395" s="133"/>
      <c r="N395" s="133"/>
      <c r="O395" s="16"/>
      <c r="P395" s="133"/>
      <c r="Q395" s="133"/>
      <c r="R395" s="133"/>
      <c r="S395" s="133"/>
      <c r="T395" s="53"/>
    </row>
    <row r="396" spans="13:20" x14ac:dyDescent="0.25">
      <c r="M396" s="133"/>
      <c r="N396" s="133"/>
      <c r="O396" s="16"/>
      <c r="P396" s="133"/>
      <c r="Q396" s="133"/>
      <c r="R396" s="133"/>
      <c r="S396" s="133"/>
      <c r="T396" s="53"/>
    </row>
    <row r="397" spans="13:20" x14ac:dyDescent="0.25">
      <c r="M397" s="133"/>
      <c r="N397" s="133"/>
      <c r="O397" s="16"/>
      <c r="P397" s="133"/>
      <c r="Q397" s="133"/>
      <c r="R397" s="133"/>
      <c r="S397" s="133"/>
      <c r="T397" s="53"/>
    </row>
    <row r="398" spans="13:20" x14ac:dyDescent="0.25">
      <c r="M398" s="133"/>
      <c r="N398" s="133"/>
      <c r="O398" s="16"/>
      <c r="P398" s="133"/>
      <c r="Q398" s="133"/>
      <c r="R398" s="133"/>
      <c r="S398" s="133"/>
      <c r="T398" s="53"/>
    </row>
    <row r="399" spans="13:20" x14ac:dyDescent="0.25">
      <c r="M399" s="133"/>
      <c r="N399" s="133"/>
      <c r="O399" s="16"/>
      <c r="P399" s="133"/>
      <c r="Q399" s="133"/>
      <c r="R399" s="133"/>
      <c r="S399" s="133"/>
      <c r="T399" s="53"/>
    </row>
    <row r="400" spans="13:20" x14ac:dyDescent="0.25">
      <c r="M400" s="133"/>
      <c r="N400" s="133"/>
      <c r="O400" s="16"/>
      <c r="P400" s="133"/>
      <c r="Q400" s="133"/>
      <c r="R400" s="133"/>
      <c r="S400" s="133"/>
      <c r="T400" s="53"/>
    </row>
    <row r="401" spans="13:20" x14ac:dyDescent="0.25">
      <c r="M401" s="133"/>
      <c r="N401" s="133"/>
      <c r="O401" s="16"/>
      <c r="P401" s="133"/>
      <c r="Q401" s="133"/>
      <c r="R401" s="133"/>
      <c r="S401" s="133"/>
      <c r="T401" s="53"/>
    </row>
    <row r="402" spans="13:20" x14ac:dyDescent="0.25">
      <c r="M402" s="133"/>
      <c r="N402" s="133"/>
      <c r="O402" s="16"/>
      <c r="P402" s="133"/>
      <c r="Q402" s="133"/>
      <c r="R402" s="133"/>
      <c r="S402" s="133"/>
      <c r="T402" s="53"/>
    </row>
    <row r="403" spans="13:20" x14ac:dyDescent="0.25">
      <c r="M403" s="133"/>
      <c r="N403" s="133"/>
      <c r="O403" s="16"/>
      <c r="P403" s="133"/>
      <c r="Q403" s="133"/>
      <c r="R403" s="133"/>
      <c r="S403" s="133"/>
      <c r="T403" s="53"/>
    </row>
    <row r="404" spans="13:20" x14ac:dyDescent="0.25">
      <c r="M404" s="133"/>
      <c r="N404" s="133"/>
      <c r="O404" s="16"/>
      <c r="P404" s="133"/>
      <c r="Q404" s="133"/>
      <c r="R404" s="133"/>
      <c r="S404" s="133"/>
      <c r="T404" s="53"/>
    </row>
    <row r="405" spans="13:20" x14ac:dyDescent="0.25">
      <c r="M405" s="133"/>
      <c r="N405" s="133"/>
      <c r="O405" s="16"/>
      <c r="P405" s="133"/>
      <c r="Q405" s="133"/>
      <c r="R405" s="133"/>
      <c r="S405" s="133"/>
      <c r="T405" s="53"/>
    </row>
    <row r="406" spans="13:20" x14ac:dyDescent="0.25">
      <c r="M406" s="133"/>
      <c r="N406" s="133"/>
      <c r="O406" s="16"/>
      <c r="P406" s="133"/>
      <c r="Q406" s="133"/>
      <c r="R406" s="133"/>
      <c r="S406" s="133"/>
      <c r="T406" s="53"/>
    </row>
    <row r="407" spans="13:20" x14ac:dyDescent="0.25">
      <c r="M407" s="133"/>
      <c r="N407" s="133"/>
      <c r="O407" s="16"/>
      <c r="P407" s="133"/>
      <c r="Q407" s="133"/>
      <c r="R407" s="133"/>
      <c r="S407" s="133"/>
      <c r="T407" s="53"/>
    </row>
    <row r="408" spans="13:20" x14ac:dyDescent="0.25">
      <c r="M408" s="133"/>
      <c r="N408" s="133"/>
      <c r="O408" s="16"/>
      <c r="P408" s="133"/>
      <c r="Q408" s="133"/>
      <c r="R408" s="133"/>
      <c r="S408" s="133"/>
      <c r="T408" s="53"/>
    </row>
    <row r="409" spans="13:20" x14ac:dyDescent="0.25">
      <c r="M409" s="133"/>
      <c r="N409" s="133"/>
      <c r="O409" s="16"/>
      <c r="P409" s="133"/>
      <c r="Q409" s="133"/>
      <c r="R409" s="133"/>
      <c r="S409" s="133"/>
      <c r="T409" s="53"/>
    </row>
    <row r="410" spans="13:20" x14ac:dyDescent="0.25">
      <c r="M410" s="133"/>
      <c r="N410" s="133"/>
      <c r="O410" s="16"/>
      <c r="P410" s="133"/>
      <c r="Q410" s="133"/>
      <c r="R410" s="133"/>
      <c r="S410" s="133"/>
      <c r="T410" s="53"/>
    </row>
    <row r="411" spans="13:20" x14ac:dyDescent="0.25">
      <c r="M411" s="133"/>
      <c r="N411" s="133"/>
      <c r="O411" s="16"/>
      <c r="P411" s="133"/>
      <c r="Q411" s="133"/>
      <c r="R411" s="133"/>
      <c r="S411" s="133"/>
      <c r="T411" s="53"/>
    </row>
    <row r="412" spans="13:20" x14ac:dyDescent="0.25">
      <c r="M412" s="133"/>
      <c r="N412" s="133"/>
      <c r="O412" s="16"/>
      <c r="P412" s="133"/>
      <c r="Q412" s="133"/>
      <c r="R412" s="133"/>
      <c r="S412" s="133"/>
      <c r="T412" s="53"/>
    </row>
    <row r="413" spans="13:20" x14ac:dyDescent="0.25">
      <c r="M413" s="133"/>
      <c r="N413" s="133"/>
      <c r="O413" s="16"/>
      <c r="P413" s="133"/>
      <c r="Q413" s="133"/>
      <c r="R413" s="133"/>
      <c r="S413" s="133"/>
      <c r="T413" s="53"/>
    </row>
    <row r="414" spans="13:20" x14ac:dyDescent="0.25">
      <c r="M414" s="133"/>
      <c r="N414" s="133"/>
      <c r="O414" s="16"/>
      <c r="P414" s="133"/>
      <c r="Q414" s="133"/>
      <c r="R414" s="133"/>
      <c r="S414" s="133"/>
      <c r="T414" s="53"/>
    </row>
    <row r="415" spans="13:20" x14ac:dyDescent="0.25">
      <c r="M415" s="133"/>
      <c r="N415" s="133"/>
      <c r="O415" s="16"/>
      <c r="P415" s="133"/>
      <c r="Q415" s="133"/>
      <c r="R415" s="133"/>
      <c r="S415" s="133"/>
      <c r="T415" s="53"/>
    </row>
    <row r="416" spans="13:20" x14ac:dyDescent="0.25">
      <c r="M416" s="133"/>
      <c r="N416" s="133"/>
      <c r="O416" s="16"/>
      <c r="P416" s="133"/>
      <c r="Q416" s="133"/>
      <c r="R416" s="133"/>
      <c r="S416" s="133"/>
      <c r="T416" s="53"/>
    </row>
    <row r="417" spans="13:20" x14ac:dyDescent="0.25">
      <c r="M417" s="133"/>
      <c r="N417" s="133"/>
      <c r="O417" s="16"/>
      <c r="P417" s="133"/>
      <c r="Q417" s="133"/>
      <c r="R417" s="133"/>
      <c r="S417" s="133"/>
      <c r="T417" s="53"/>
    </row>
    <row r="418" spans="13:20" x14ac:dyDescent="0.25">
      <c r="M418" s="133"/>
      <c r="N418" s="133"/>
      <c r="O418" s="16"/>
      <c r="P418" s="133"/>
      <c r="Q418" s="133"/>
      <c r="R418" s="133"/>
      <c r="S418" s="133"/>
      <c r="T418" s="53"/>
    </row>
    <row r="419" spans="13:20" x14ac:dyDescent="0.25">
      <c r="M419" s="133"/>
      <c r="N419" s="133"/>
      <c r="O419" s="16"/>
      <c r="P419" s="133"/>
      <c r="Q419" s="133"/>
      <c r="R419" s="133"/>
      <c r="S419" s="133"/>
      <c r="T419" s="53"/>
    </row>
    <row r="420" spans="13:20" x14ac:dyDescent="0.25">
      <c r="M420" s="133"/>
      <c r="N420" s="133"/>
      <c r="O420" s="16"/>
      <c r="P420" s="133"/>
      <c r="Q420" s="133"/>
      <c r="R420" s="133"/>
      <c r="S420" s="133"/>
      <c r="T420" s="53"/>
    </row>
    <row r="421" spans="13:20" x14ac:dyDescent="0.25">
      <c r="M421" s="133"/>
      <c r="N421" s="133"/>
      <c r="O421" s="16"/>
      <c r="P421" s="133"/>
      <c r="Q421" s="133"/>
      <c r="R421" s="133"/>
      <c r="S421" s="133"/>
      <c r="T421" s="53"/>
    </row>
    <row r="422" spans="13:20" x14ac:dyDescent="0.25">
      <c r="M422" s="133"/>
      <c r="N422" s="133"/>
      <c r="O422" s="16"/>
      <c r="P422" s="133"/>
      <c r="Q422" s="133"/>
      <c r="R422" s="133"/>
      <c r="S422" s="133"/>
      <c r="T422" s="53"/>
    </row>
    <row r="423" spans="13:20" x14ac:dyDescent="0.25">
      <c r="M423" s="133"/>
      <c r="N423" s="133"/>
      <c r="O423" s="16"/>
      <c r="P423" s="133"/>
      <c r="Q423" s="133"/>
      <c r="R423" s="133"/>
      <c r="S423" s="133"/>
      <c r="T423" s="53"/>
    </row>
    <row r="424" spans="13:20" x14ac:dyDescent="0.25">
      <c r="M424" s="133"/>
      <c r="N424" s="133"/>
      <c r="O424" s="16"/>
      <c r="P424" s="133"/>
      <c r="Q424" s="133"/>
      <c r="R424" s="133"/>
      <c r="S424" s="133"/>
      <c r="T424" s="53"/>
    </row>
    <row r="425" spans="13:20" x14ac:dyDescent="0.25">
      <c r="M425" s="133"/>
      <c r="N425" s="133"/>
      <c r="O425" s="16"/>
      <c r="P425" s="133"/>
      <c r="Q425" s="133"/>
      <c r="R425" s="133"/>
      <c r="S425" s="133"/>
      <c r="T425" s="53"/>
    </row>
    <row r="426" spans="13:20" x14ac:dyDescent="0.25">
      <c r="M426" s="133"/>
      <c r="N426" s="133"/>
      <c r="O426" s="16"/>
      <c r="P426" s="133"/>
      <c r="Q426" s="133"/>
      <c r="R426" s="133"/>
      <c r="S426" s="133"/>
      <c r="T426" s="53"/>
    </row>
    <row r="427" spans="13:20" x14ac:dyDescent="0.25">
      <c r="M427" s="133"/>
      <c r="N427" s="133"/>
      <c r="O427" s="16"/>
      <c r="P427" s="133"/>
      <c r="Q427" s="133"/>
      <c r="R427" s="133"/>
      <c r="S427" s="133"/>
      <c r="T427" s="53"/>
    </row>
    <row r="428" spans="13:20" x14ac:dyDescent="0.25">
      <c r="M428" s="133"/>
      <c r="N428" s="133"/>
      <c r="O428" s="16"/>
      <c r="P428" s="133"/>
      <c r="Q428" s="133"/>
      <c r="R428" s="133"/>
      <c r="S428" s="133"/>
      <c r="T428" s="53"/>
    </row>
    <row r="429" spans="13:20" x14ac:dyDescent="0.25">
      <c r="M429" s="133"/>
      <c r="N429" s="133"/>
      <c r="O429" s="16"/>
      <c r="P429" s="133"/>
      <c r="Q429" s="133"/>
      <c r="R429" s="133"/>
      <c r="S429" s="133"/>
      <c r="T429" s="53"/>
    </row>
    <row r="430" spans="13:20" x14ac:dyDescent="0.25">
      <c r="M430" s="133"/>
      <c r="N430" s="133"/>
      <c r="O430" s="16"/>
      <c r="P430" s="133"/>
      <c r="Q430" s="133"/>
      <c r="R430" s="133"/>
      <c r="S430" s="133"/>
      <c r="T430" s="53"/>
    </row>
    <row r="431" spans="13:20" x14ac:dyDescent="0.25">
      <c r="M431" s="133"/>
      <c r="N431" s="133"/>
      <c r="O431" s="16"/>
      <c r="P431" s="133"/>
      <c r="Q431" s="133"/>
      <c r="R431" s="133"/>
      <c r="S431" s="133"/>
      <c r="T431" s="53"/>
    </row>
    <row r="432" spans="13:20" x14ac:dyDescent="0.25">
      <c r="M432" s="133"/>
      <c r="N432" s="133"/>
      <c r="O432" s="16"/>
      <c r="P432" s="133"/>
      <c r="Q432" s="133"/>
      <c r="R432" s="133"/>
      <c r="S432" s="133"/>
      <c r="T432" s="53"/>
    </row>
    <row r="433" spans="13:20" x14ac:dyDescent="0.25">
      <c r="M433" s="133"/>
      <c r="N433" s="133"/>
      <c r="O433" s="16"/>
      <c r="P433" s="133"/>
      <c r="Q433" s="133"/>
      <c r="R433" s="133"/>
      <c r="S433" s="133"/>
      <c r="T433" s="53"/>
    </row>
    <row r="434" spans="13:20" x14ac:dyDescent="0.25">
      <c r="M434" s="133"/>
      <c r="N434" s="133"/>
      <c r="O434" s="16"/>
      <c r="P434" s="133"/>
      <c r="Q434" s="133"/>
      <c r="R434" s="133"/>
      <c r="S434" s="133"/>
      <c r="T434" s="53"/>
    </row>
    <row r="435" spans="13:20" x14ac:dyDescent="0.25">
      <c r="M435" s="133"/>
      <c r="N435" s="133"/>
      <c r="O435" s="16"/>
      <c r="P435" s="133"/>
      <c r="Q435" s="133"/>
      <c r="R435" s="133"/>
      <c r="S435" s="133"/>
      <c r="T435" s="53"/>
    </row>
    <row r="436" spans="13:20" x14ac:dyDescent="0.25">
      <c r="M436" s="133"/>
      <c r="N436" s="133"/>
      <c r="O436" s="16"/>
      <c r="P436" s="133"/>
      <c r="Q436" s="133"/>
      <c r="R436" s="133"/>
      <c r="S436" s="133"/>
      <c r="T436" s="53"/>
    </row>
    <row r="437" spans="13:20" x14ac:dyDescent="0.25">
      <c r="M437" s="133"/>
      <c r="N437" s="133"/>
      <c r="O437" s="16"/>
      <c r="P437" s="133"/>
      <c r="Q437" s="133"/>
      <c r="R437" s="133"/>
      <c r="S437" s="133"/>
      <c r="T437" s="53"/>
    </row>
    <row r="438" spans="13:20" x14ac:dyDescent="0.25">
      <c r="M438" s="133"/>
      <c r="N438" s="133"/>
      <c r="O438" s="16"/>
      <c r="P438" s="133"/>
      <c r="Q438" s="133"/>
      <c r="R438" s="133"/>
      <c r="S438" s="133"/>
      <c r="T438" s="53"/>
    </row>
    <row r="439" spans="13:20" x14ac:dyDescent="0.25">
      <c r="M439" s="133"/>
      <c r="N439" s="133"/>
      <c r="O439" s="16"/>
      <c r="P439" s="133"/>
      <c r="Q439" s="133"/>
      <c r="R439" s="133"/>
      <c r="S439" s="133"/>
      <c r="T439" s="53"/>
    </row>
    <row r="440" spans="13:20" x14ac:dyDescent="0.25">
      <c r="M440" s="133"/>
      <c r="N440" s="133"/>
      <c r="O440" s="16"/>
      <c r="P440" s="133"/>
      <c r="Q440" s="133"/>
      <c r="R440" s="133"/>
      <c r="S440" s="133"/>
      <c r="T440" s="53"/>
    </row>
    <row r="441" spans="13:20" x14ac:dyDescent="0.25">
      <c r="M441" s="133"/>
      <c r="N441" s="133"/>
      <c r="O441" s="16"/>
      <c r="P441" s="133"/>
      <c r="Q441" s="133"/>
      <c r="R441" s="133"/>
      <c r="S441" s="133"/>
      <c r="T441" s="53"/>
    </row>
    <row r="442" spans="13:20" x14ac:dyDescent="0.25">
      <c r="M442" s="133"/>
      <c r="N442" s="133"/>
      <c r="O442" s="16"/>
      <c r="P442" s="133"/>
      <c r="Q442" s="133"/>
      <c r="R442" s="133"/>
      <c r="S442" s="133"/>
      <c r="T442" s="53"/>
    </row>
    <row r="443" spans="13:20" x14ac:dyDescent="0.25">
      <c r="M443" s="133"/>
      <c r="N443" s="133"/>
      <c r="O443" s="16"/>
      <c r="P443" s="133"/>
      <c r="Q443" s="133"/>
      <c r="R443" s="133"/>
      <c r="S443" s="133"/>
      <c r="T443" s="53"/>
    </row>
    <row r="444" spans="13:20" x14ac:dyDescent="0.25">
      <c r="M444" s="133"/>
      <c r="N444" s="133"/>
      <c r="O444" s="16"/>
      <c r="P444" s="133"/>
      <c r="Q444" s="133"/>
      <c r="R444" s="133"/>
      <c r="S444" s="133"/>
      <c r="T444" s="53"/>
    </row>
    <row r="445" spans="13:20" x14ac:dyDescent="0.25">
      <c r="M445" s="133"/>
      <c r="N445" s="133"/>
      <c r="O445" s="16"/>
      <c r="P445" s="133"/>
      <c r="Q445" s="133"/>
      <c r="R445" s="133"/>
      <c r="S445" s="133"/>
      <c r="T445" s="53"/>
    </row>
    <row r="446" spans="13:20" x14ac:dyDescent="0.25">
      <c r="M446" s="133"/>
      <c r="N446" s="133"/>
      <c r="O446" s="16"/>
      <c r="P446" s="133"/>
      <c r="Q446" s="133"/>
      <c r="R446" s="133"/>
      <c r="S446" s="133"/>
      <c r="T446" s="53"/>
    </row>
    <row r="447" spans="13:20" x14ac:dyDescent="0.25">
      <c r="M447" s="133"/>
      <c r="N447" s="133"/>
      <c r="O447" s="16"/>
      <c r="P447" s="133"/>
      <c r="Q447" s="133"/>
      <c r="R447" s="133"/>
      <c r="S447" s="133"/>
      <c r="T447" s="53"/>
    </row>
    <row r="448" spans="13:20" x14ac:dyDescent="0.25">
      <c r="M448" s="133"/>
      <c r="N448" s="133"/>
      <c r="O448" s="16"/>
      <c r="P448" s="133"/>
      <c r="Q448" s="133"/>
      <c r="R448" s="133"/>
      <c r="S448" s="133"/>
      <c r="T448" s="53"/>
    </row>
    <row r="449" spans="13:20" x14ac:dyDescent="0.25">
      <c r="M449" s="133"/>
      <c r="N449" s="133"/>
      <c r="O449" s="16"/>
      <c r="P449" s="133"/>
      <c r="Q449" s="133"/>
      <c r="R449" s="133"/>
      <c r="S449" s="133"/>
      <c r="T449" s="53"/>
    </row>
    <row r="450" spans="13:20" x14ac:dyDescent="0.25">
      <c r="M450" s="133"/>
      <c r="N450" s="133"/>
      <c r="O450" s="16"/>
      <c r="P450" s="133"/>
      <c r="Q450" s="133"/>
      <c r="R450" s="133"/>
      <c r="S450" s="133"/>
      <c r="T450" s="53"/>
    </row>
    <row r="451" spans="13:20" x14ac:dyDescent="0.25">
      <c r="M451" s="133"/>
      <c r="N451" s="133"/>
      <c r="O451" s="16"/>
      <c r="P451" s="133"/>
      <c r="Q451" s="133"/>
      <c r="R451" s="133"/>
      <c r="S451" s="133"/>
      <c r="T451" s="53"/>
    </row>
    <row r="452" spans="13:20" x14ac:dyDescent="0.25">
      <c r="M452" s="133"/>
      <c r="N452" s="133"/>
      <c r="O452" s="16"/>
      <c r="P452" s="133"/>
      <c r="Q452" s="133"/>
      <c r="R452" s="133"/>
      <c r="S452" s="133"/>
      <c r="T452" s="53"/>
    </row>
    <row r="453" spans="13:20" x14ac:dyDescent="0.25">
      <c r="M453" s="133"/>
      <c r="N453" s="133"/>
      <c r="O453" s="16"/>
      <c r="P453" s="133"/>
      <c r="Q453" s="133"/>
      <c r="R453" s="133"/>
      <c r="S453" s="133"/>
      <c r="T453" s="53"/>
    </row>
    <row r="454" spans="13:20" x14ac:dyDescent="0.25">
      <c r="M454" s="133"/>
      <c r="N454" s="133"/>
      <c r="O454" s="16"/>
      <c r="P454" s="133"/>
      <c r="Q454" s="133"/>
      <c r="R454" s="133"/>
      <c r="S454" s="133"/>
      <c r="T454" s="53"/>
    </row>
    <row r="455" spans="13:20" x14ac:dyDescent="0.25">
      <c r="M455" s="133"/>
      <c r="N455" s="133"/>
      <c r="O455" s="16"/>
      <c r="P455" s="133"/>
      <c r="Q455" s="133"/>
      <c r="R455" s="133"/>
      <c r="S455" s="133"/>
      <c r="T455" s="53"/>
    </row>
    <row r="456" spans="13:20" x14ac:dyDescent="0.25">
      <c r="M456" s="133"/>
      <c r="N456" s="133"/>
      <c r="O456" s="16"/>
      <c r="P456" s="133"/>
      <c r="Q456" s="133"/>
      <c r="R456" s="133"/>
      <c r="S456" s="133"/>
      <c r="T456" s="53"/>
    </row>
    <row r="457" spans="13:20" x14ac:dyDescent="0.25">
      <c r="M457" s="133"/>
      <c r="N457" s="133"/>
      <c r="O457" s="16"/>
      <c r="P457" s="133"/>
      <c r="Q457" s="133"/>
      <c r="R457" s="133"/>
      <c r="S457" s="133"/>
      <c r="T457" s="53"/>
    </row>
    <row r="458" spans="13:20" x14ac:dyDescent="0.25">
      <c r="M458" s="133"/>
      <c r="N458" s="133"/>
      <c r="O458" s="16"/>
      <c r="P458" s="133"/>
      <c r="Q458" s="133"/>
      <c r="R458" s="133"/>
      <c r="S458" s="133"/>
      <c r="T458" s="53"/>
    </row>
    <row r="459" spans="13:20" x14ac:dyDescent="0.25">
      <c r="M459" s="133"/>
      <c r="N459" s="133"/>
      <c r="O459" s="16"/>
      <c r="P459" s="133"/>
      <c r="Q459" s="133"/>
      <c r="R459" s="133"/>
      <c r="S459" s="133"/>
      <c r="T459" s="53"/>
    </row>
    <row r="460" spans="13:20" x14ac:dyDescent="0.25">
      <c r="M460" s="133"/>
      <c r="N460" s="133"/>
      <c r="O460" s="16"/>
      <c r="P460" s="133"/>
      <c r="Q460" s="133"/>
      <c r="R460" s="133"/>
      <c r="S460" s="133"/>
      <c r="T460" s="53"/>
    </row>
    <row r="461" spans="13:20" x14ac:dyDescent="0.25">
      <c r="M461" s="133"/>
      <c r="N461" s="133"/>
      <c r="O461" s="16"/>
      <c r="P461" s="133"/>
      <c r="Q461" s="133"/>
      <c r="R461" s="133"/>
      <c r="S461" s="133"/>
      <c r="T461" s="53"/>
    </row>
    <row r="462" spans="13:20" x14ac:dyDescent="0.25">
      <c r="M462" s="133"/>
      <c r="N462" s="133"/>
      <c r="O462" s="16"/>
      <c r="P462" s="133"/>
      <c r="Q462" s="133"/>
      <c r="R462" s="133"/>
      <c r="S462" s="133"/>
      <c r="T462" s="53"/>
    </row>
    <row r="463" spans="13:20" x14ac:dyDescent="0.25">
      <c r="M463" s="133"/>
      <c r="N463" s="133"/>
      <c r="O463" s="16"/>
      <c r="P463" s="133"/>
      <c r="Q463" s="133"/>
      <c r="R463" s="133"/>
      <c r="S463" s="133"/>
      <c r="T463" s="53"/>
    </row>
    <row r="464" spans="13:20" x14ac:dyDescent="0.25">
      <c r="M464" s="133"/>
      <c r="N464" s="133"/>
      <c r="O464" s="16"/>
      <c r="P464" s="133"/>
      <c r="Q464" s="133"/>
      <c r="R464" s="133"/>
      <c r="S464" s="133"/>
      <c r="T464" s="53"/>
    </row>
    <row r="465" spans="13:20" x14ac:dyDescent="0.25">
      <c r="M465" s="133"/>
      <c r="N465" s="133"/>
      <c r="O465" s="16"/>
      <c r="P465" s="133"/>
      <c r="Q465" s="133"/>
      <c r="R465" s="133"/>
      <c r="S465" s="133"/>
      <c r="T465" s="53"/>
    </row>
    <row r="466" spans="13:20" x14ac:dyDescent="0.25">
      <c r="M466" s="133"/>
      <c r="N466" s="133"/>
      <c r="O466" s="16"/>
      <c r="P466" s="133"/>
      <c r="Q466" s="133"/>
      <c r="R466" s="133"/>
      <c r="S466" s="133"/>
      <c r="T466" s="53"/>
    </row>
    <row r="467" spans="13:20" x14ac:dyDescent="0.25">
      <c r="M467" s="133"/>
      <c r="N467" s="133"/>
      <c r="O467" s="16"/>
      <c r="P467" s="133"/>
      <c r="Q467" s="133"/>
      <c r="R467" s="133"/>
      <c r="S467" s="133"/>
      <c r="T467" s="53"/>
    </row>
    <row r="468" spans="13:20" x14ac:dyDescent="0.25">
      <c r="M468" s="133"/>
      <c r="N468" s="133"/>
      <c r="O468" s="16"/>
      <c r="P468" s="133"/>
      <c r="Q468" s="133"/>
      <c r="R468" s="133"/>
      <c r="S468" s="133"/>
      <c r="T468" s="53"/>
    </row>
    <row r="469" spans="13:20" x14ac:dyDescent="0.25">
      <c r="M469" s="133"/>
      <c r="N469" s="133"/>
      <c r="O469" s="16"/>
      <c r="P469" s="133"/>
      <c r="Q469" s="133"/>
      <c r="R469" s="133"/>
      <c r="S469" s="133"/>
      <c r="T469" s="53"/>
    </row>
    <row r="470" spans="13:20" x14ac:dyDescent="0.25">
      <c r="M470" s="133"/>
      <c r="N470" s="133"/>
      <c r="O470" s="16"/>
      <c r="P470" s="133"/>
      <c r="Q470" s="133"/>
      <c r="R470" s="133"/>
      <c r="S470" s="133"/>
      <c r="T470" s="53"/>
    </row>
    <row r="471" spans="13:20" x14ac:dyDescent="0.25">
      <c r="M471" s="133"/>
      <c r="N471" s="133"/>
      <c r="O471" s="16"/>
      <c r="P471" s="133"/>
      <c r="Q471" s="133"/>
      <c r="R471" s="133"/>
      <c r="S471" s="133"/>
      <c r="T471" s="53"/>
    </row>
    <row r="472" spans="13:20" x14ac:dyDescent="0.25">
      <c r="M472" s="133"/>
      <c r="N472" s="133"/>
      <c r="O472" s="16"/>
      <c r="P472" s="133"/>
      <c r="Q472" s="133"/>
      <c r="R472" s="133"/>
      <c r="S472" s="133"/>
      <c r="T472" s="53"/>
    </row>
    <row r="473" spans="13:20" x14ac:dyDescent="0.25">
      <c r="M473" s="133"/>
      <c r="N473" s="133"/>
      <c r="O473" s="16"/>
      <c r="P473" s="133"/>
      <c r="Q473" s="133"/>
      <c r="R473" s="133"/>
      <c r="S473" s="133"/>
      <c r="T473" s="53"/>
    </row>
    <row r="474" spans="13:20" x14ac:dyDescent="0.25">
      <c r="M474" s="133"/>
      <c r="N474" s="133"/>
      <c r="O474" s="16"/>
      <c r="P474" s="133"/>
      <c r="Q474" s="133"/>
      <c r="R474" s="133"/>
      <c r="S474" s="133"/>
      <c r="T474" s="53"/>
    </row>
    <row r="475" spans="13:20" x14ac:dyDescent="0.25">
      <c r="M475" s="133"/>
      <c r="N475" s="133"/>
      <c r="O475" s="16"/>
      <c r="P475" s="133"/>
      <c r="Q475" s="133"/>
      <c r="R475" s="133"/>
      <c r="S475" s="133"/>
      <c r="T475" s="53"/>
    </row>
    <row r="476" spans="13:20" x14ac:dyDescent="0.25">
      <c r="M476" s="133"/>
      <c r="N476" s="133"/>
      <c r="O476" s="16"/>
      <c r="P476" s="133"/>
      <c r="Q476" s="133"/>
      <c r="R476" s="133"/>
      <c r="S476" s="133"/>
      <c r="T476" s="53"/>
    </row>
    <row r="477" spans="13:20" x14ac:dyDescent="0.25">
      <c r="M477" s="133"/>
      <c r="N477" s="133"/>
      <c r="O477" s="16"/>
      <c r="P477" s="133"/>
      <c r="Q477" s="133"/>
      <c r="R477" s="133"/>
      <c r="S477" s="133"/>
      <c r="T477" s="53"/>
    </row>
    <row r="478" spans="13:20" x14ac:dyDescent="0.25">
      <c r="M478" s="133"/>
      <c r="N478" s="133"/>
      <c r="O478" s="16"/>
      <c r="P478" s="133"/>
      <c r="Q478" s="133"/>
      <c r="R478" s="133"/>
      <c r="S478" s="133"/>
      <c r="T478" s="53"/>
    </row>
    <row r="479" spans="13:20" x14ac:dyDescent="0.25">
      <c r="M479" s="133"/>
      <c r="N479" s="133"/>
      <c r="O479" s="16"/>
      <c r="P479" s="133"/>
      <c r="Q479" s="133"/>
      <c r="R479" s="133"/>
      <c r="S479" s="133"/>
      <c r="T479" s="53"/>
    </row>
    <row r="480" spans="13:20" x14ac:dyDescent="0.25">
      <c r="M480" s="133"/>
      <c r="N480" s="133"/>
      <c r="O480" s="16"/>
      <c r="P480" s="133"/>
      <c r="Q480" s="133"/>
      <c r="R480" s="133"/>
      <c r="S480" s="133"/>
      <c r="T480" s="53"/>
    </row>
    <row r="481" spans="13:20" x14ac:dyDescent="0.25">
      <c r="M481" s="133"/>
      <c r="N481" s="133"/>
      <c r="O481" s="16"/>
      <c r="P481" s="133"/>
      <c r="Q481" s="133"/>
      <c r="R481" s="133"/>
      <c r="S481" s="133"/>
      <c r="T481" s="53"/>
    </row>
    <row r="482" spans="13:20" x14ac:dyDescent="0.25">
      <c r="M482" s="133"/>
      <c r="N482" s="133"/>
      <c r="O482" s="16"/>
      <c r="P482" s="133"/>
      <c r="Q482" s="133"/>
      <c r="R482" s="133"/>
      <c r="S482" s="133"/>
      <c r="T482" s="53"/>
    </row>
    <row r="483" spans="13:20" x14ac:dyDescent="0.25">
      <c r="M483" s="133"/>
      <c r="N483" s="133"/>
      <c r="O483" s="16"/>
      <c r="P483" s="133"/>
      <c r="Q483" s="133"/>
      <c r="R483" s="133"/>
      <c r="S483" s="133"/>
      <c r="T483" s="53"/>
    </row>
    <row r="484" spans="13:20" x14ac:dyDescent="0.25">
      <c r="M484" s="133"/>
      <c r="N484" s="133"/>
      <c r="O484" s="16"/>
      <c r="P484" s="133"/>
      <c r="Q484" s="133"/>
      <c r="R484" s="133"/>
      <c r="S484" s="133"/>
      <c r="T484" s="53"/>
    </row>
    <row r="485" spans="13:20" x14ac:dyDescent="0.25">
      <c r="M485" s="133"/>
      <c r="N485" s="133"/>
      <c r="O485" s="16"/>
      <c r="P485" s="133"/>
      <c r="Q485" s="133"/>
      <c r="R485" s="133"/>
      <c r="S485" s="133"/>
      <c r="T485" s="53"/>
    </row>
    <row r="486" spans="13:20" x14ac:dyDescent="0.25">
      <c r="M486" s="133"/>
      <c r="N486" s="133"/>
      <c r="O486" s="16"/>
      <c r="P486" s="133"/>
      <c r="Q486" s="133"/>
      <c r="R486" s="133"/>
      <c r="S486" s="133"/>
      <c r="T486" s="53"/>
    </row>
    <row r="487" spans="13:20" x14ac:dyDescent="0.25">
      <c r="M487" s="133"/>
      <c r="N487" s="133"/>
      <c r="O487" s="16"/>
      <c r="P487" s="133"/>
      <c r="Q487" s="133"/>
      <c r="R487" s="133"/>
      <c r="S487" s="133"/>
      <c r="T487" s="53"/>
    </row>
    <row r="488" spans="13:20" x14ac:dyDescent="0.25">
      <c r="M488" s="133"/>
      <c r="N488" s="133"/>
      <c r="O488" s="16"/>
      <c r="P488" s="133"/>
      <c r="Q488" s="133"/>
      <c r="R488" s="133"/>
      <c r="S488" s="133"/>
      <c r="T488" s="53"/>
    </row>
    <row r="489" spans="13:20" x14ac:dyDescent="0.25">
      <c r="M489" s="133"/>
      <c r="N489" s="133"/>
      <c r="O489" s="16"/>
      <c r="P489" s="133"/>
      <c r="Q489" s="133"/>
      <c r="R489" s="133"/>
      <c r="S489" s="133"/>
      <c r="T489" s="53"/>
    </row>
    <row r="490" spans="13:20" x14ac:dyDescent="0.25">
      <c r="M490" s="133"/>
      <c r="N490" s="133"/>
      <c r="O490" s="16"/>
      <c r="P490" s="133"/>
      <c r="Q490" s="133"/>
      <c r="R490" s="133"/>
      <c r="S490" s="133"/>
      <c r="T490" s="53"/>
    </row>
    <row r="491" spans="13:20" x14ac:dyDescent="0.25">
      <c r="M491" s="133"/>
      <c r="N491" s="133"/>
      <c r="O491" s="16"/>
      <c r="P491" s="133"/>
      <c r="Q491" s="133"/>
      <c r="R491" s="133"/>
      <c r="S491" s="133"/>
      <c r="T491" s="53"/>
    </row>
    <row r="492" spans="13:20" x14ac:dyDescent="0.25">
      <c r="M492" s="133"/>
      <c r="N492" s="133"/>
      <c r="O492" s="16"/>
      <c r="P492" s="133"/>
      <c r="Q492" s="133"/>
      <c r="R492" s="133"/>
      <c r="S492" s="133"/>
      <c r="T492" s="53"/>
    </row>
    <row r="493" spans="13:20" x14ac:dyDescent="0.25">
      <c r="M493" s="133"/>
      <c r="N493" s="133"/>
      <c r="O493" s="16"/>
      <c r="P493" s="133"/>
      <c r="Q493" s="133"/>
      <c r="R493" s="133"/>
      <c r="S493" s="133"/>
      <c r="T493" s="53"/>
    </row>
    <row r="494" spans="13:20" x14ac:dyDescent="0.25">
      <c r="M494" s="133"/>
      <c r="N494" s="133"/>
      <c r="O494" s="16"/>
      <c r="P494" s="133"/>
      <c r="Q494" s="133"/>
      <c r="R494" s="133"/>
      <c r="S494" s="133"/>
      <c r="T494" s="53"/>
    </row>
    <row r="495" spans="13:20" x14ac:dyDescent="0.25">
      <c r="M495" s="133"/>
      <c r="N495" s="133"/>
      <c r="O495" s="16"/>
      <c r="P495" s="133"/>
      <c r="Q495" s="133"/>
      <c r="R495" s="133"/>
      <c r="S495" s="133"/>
      <c r="T495" s="53"/>
    </row>
    <row r="496" spans="13:20" x14ac:dyDescent="0.25">
      <c r="M496" s="133"/>
      <c r="N496" s="133"/>
      <c r="O496" s="16"/>
      <c r="P496" s="133"/>
      <c r="Q496" s="133"/>
      <c r="R496" s="133"/>
      <c r="S496" s="133"/>
      <c r="T496" s="53"/>
    </row>
    <row r="497" spans="13:20" x14ac:dyDescent="0.25">
      <c r="M497" s="133"/>
      <c r="N497" s="133"/>
      <c r="O497" s="16"/>
      <c r="P497" s="133"/>
      <c r="Q497" s="133"/>
      <c r="R497" s="133"/>
      <c r="S497" s="133"/>
      <c r="T497" s="53"/>
    </row>
    <row r="498" spans="13:20" x14ac:dyDescent="0.25">
      <c r="M498" s="133"/>
      <c r="N498" s="133"/>
      <c r="O498" s="16"/>
      <c r="P498" s="133"/>
      <c r="Q498" s="133"/>
      <c r="R498" s="133"/>
      <c r="S498" s="133"/>
      <c r="T498" s="53"/>
    </row>
    <row r="499" spans="13:20" x14ac:dyDescent="0.25">
      <c r="M499" s="133"/>
      <c r="N499" s="133"/>
      <c r="O499" s="16"/>
      <c r="P499" s="133"/>
      <c r="Q499" s="133"/>
      <c r="R499" s="133"/>
      <c r="S499" s="133"/>
      <c r="T499" s="53"/>
    </row>
    <row r="500" spans="13:20" x14ac:dyDescent="0.25">
      <c r="M500" s="133"/>
      <c r="N500" s="133"/>
      <c r="O500" s="16"/>
      <c r="P500" s="133"/>
      <c r="Q500" s="133"/>
      <c r="R500" s="133"/>
      <c r="S500" s="133"/>
      <c r="T500" s="53"/>
    </row>
    <row r="501" spans="13:20" x14ac:dyDescent="0.25">
      <c r="M501" s="133"/>
      <c r="N501" s="133"/>
      <c r="O501" s="16"/>
      <c r="P501" s="133"/>
      <c r="Q501" s="133"/>
      <c r="R501" s="133"/>
      <c r="S501" s="133"/>
      <c r="T501" s="53"/>
    </row>
    <row r="502" spans="13:20" x14ac:dyDescent="0.25">
      <c r="M502" s="133"/>
      <c r="N502" s="133"/>
      <c r="O502" s="16"/>
      <c r="P502" s="133"/>
      <c r="Q502" s="133"/>
      <c r="R502" s="133"/>
      <c r="S502" s="133"/>
      <c r="T502" s="53"/>
    </row>
    <row r="503" spans="13:20" x14ac:dyDescent="0.25">
      <c r="M503" s="133"/>
      <c r="N503" s="133"/>
      <c r="O503" s="16"/>
      <c r="P503" s="133"/>
      <c r="Q503" s="133"/>
      <c r="R503" s="133"/>
      <c r="S503" s="133"/>
      <c r="T503" s="53"/>
    </row>
    <row r="504" spans="13:20" x14ac:dyDescent="0.25">
      <c r="M504" s="133"/>
      <c r="N504" s="133"/>
      <c r="O504" s="16"/>
      <c r="P504" s="133"/>
      <c r="Q504" s="133"/>
      <c r="R504" s="133"/>
      <c r="S504" s="133"/>
      <c r="T504" s="53"/>
    </row>
    <row r="505" spans="13:20" x14ac:dyDescent="0.25">
      <c r="M505" s="133"/>
      <c r="N505" s="133"/>
      <c r="O505" s="16"/>
      <c r="P505" s="133"/>
      <c r="Q505" s="133"/>
      <c r="R505" s="133"/>
      <c r="S505" s="133"/>
      <c r="T505" s="53"/>
    </row>
    <row r="506" spans="13:20" x14ac:dyDescent="0.25">
      <c r="M506" s="133"/>
      <c r="N506" s="133"/>
      <c r="O506" s="16"/>
      <c r="P506" s="133"/>
      <c r="Q506" s="133"/>
      <c r="R506" s="133"/>
      <c r="S506" s="133"/>
      <c r="T506" s="53"/>
    </row>
    <row r="507" spans="13:20" x14ac:dyDescent="0.25">
      <c r="M507" s="133"/>
      <c r="N507" s="133"/>
      <c r="O507" s="16"/>
      <c r="P507" s="133"/>
      <c r="Q507" s="133"/>
      <c r="R507" s="133"/>
      <c r="S507" s="133"/>
      <c r="T507" s="53"/>
    </row>
    <row r="508" spans="13:20" x14ac:dyDescent="0.25">
      <c r="M508" s="133"/>
      <c r="N508" s="133"/>
      <c r="O508" s="16"/>
      <c r="P508" s="133"/>
      <c r="Q508" s="133"/>
      <c r="R508" s="133"/>
      <c r="S508" s="133"/>
      <c r="T508" s="53"/>
    </row>
    <row r="509" spans="13:20" x14ac:dyDescent="0.25">
      <c r="M509" s="133"/>
      <c r="N509" s="133"/>
      <c r="O509" s="16"/>
      <c r="P509" s="133"/>
      <c r="Q509" s="133"/>
      <c r="R509" s="133"/>
      <c r="S509" s="133"/>
      <c r="T509" s="53"/>
    </row>
    <row r="510" spans="13:20" x14ac:dyDescent="0.25">
      <c r="M510" s="133"/>
      <c r="N510" s="133"/>
      <c r="O510" s="16"/>
      <c r="P510" s="133"/>
      <c r="Q510" s="133"/>
      <c r="R510" s="133"/>
      <c r="S510" s="133"/>
      <c r="T510" s="53"/>
    </row>
    <row r="511" spans="13:20" x14ac:dyDescent="0.25">
      <c r="M511" s="133"/>
      <c r="N511" s="133"/>
      <c r="O511" s="16"/>
      <c r="P511" s="133"/>
      <c r="Q511" s="133"/>
      <c r="R511" s="133"/>
      <c r="S511" s="133"/>
      <c r="T511" s="53"/>
    </row>
    <row r="512" spans="13:20" x14ac:dyDescent="0.25">
      <c r="M512" s="133"/>
      <c r="N512" s="133"/>
      <c r="O512" s="16"/>
      <c r="P512" s="133"/>
      <c r="Q512" s="133"/>
      <c r="R512" s="133"/>
      <c r="S512" s="133"/>
      <c r="T512" s="53"/>
    </row>
    <row r="513" spans="13:20" x14ac:dyDescent="0.25">
      <c r="M513" s="133"/>
      <c r="N513" s="133"/>
      <c r="O513" s="16"/>
      <c r="P513" s="133"/>
      <c r="Q513" s="133"/>
      <c r="R513" s="133"/>
      <c r="S513" s="133"/>
      <c r="T513" s="53"/>
    </row>
    <row r="514" spans="13:20" x14ac:dyDescent="0.25">
      <c r="M514" s="133"/>
      <c r="N514" s="133"/>
      <c r="O514" s="16"/>
      <c r="P514" s="133"/>
      <c r="Q514" s="133"/>
      <c r="R514" s="133"/>
      <c r="S514" s="133"/>
      <c r="T514" s="53"/>
    </row>
    <row r="515" spans="13:20" x14ac:dyDescent="0.25">
      <c r="M515" s="133"/>
      <c r="N515" s="133"/>
      <c r="O515" s="16"/>
      <c r="P515" s="133"/>
      <c r="Q515" s="133"/>
      <c r="R515" s="133"/>
      <c r="S515" s="133"/>
      <c r="T515" s="53"/>
    </row>
    <row r="516" spans="13:20" x14ac:dyDescent="0.25">
      <c r="M516" s="133"/>
      <c r="N516" s="133"/>
      <c r="O516" s="16"/>
      <c r="P516" s="133"/>
      <c r="Q516" s="133"/>
      <c r="R516" s="133"/>
      <c r="S516" s="133"/>
      <c r="T516" s="53"/>
    </row>
    <row r="517" spans="13:20" x14ac:dyDescent="0.25">
      <c r="M517" s="133"/>
      <c r="N517" s="133"/>
      <c r="O517" s="16"/>
      <c r="P517" s="133"/>
      <c r="Q517" s="133"/>
      <c r="R517" s="133"/>
      <c r="S517" s="133"/>
      <c r="T517" s="53"/>
    </row>
    <row r="518" spans="13:20" x14ac:dyDescent="0.25">
      <c r="M518" s="133"/>
      <c r="N518" s="133"/>
      <c r="O518" s="16"/>
      <c r="P518" s="133"/>
      <c r="Q518" s="133"/>
      <c r="R518" s="133"/>
      <c r="S518" s="133"/>
      <c r="T518" s="53"/>
    </row>
    <row r="519" spans="13:20" x14ac:dyDescent="0.25">
      <c r="M519" s="133"/>
      <c r="N519" s="133"/>
      <c r="O519" s="16"/>
      <c r="P519" s="133"/>
      <c r="Q519" s="133"/>
      <c r="R519" s="133"/>
      <c r="S519" s="133"/>
      <c r="T519" s="53"/>
    </row>
    <row r="520" spans="13:20" x14ac:dyDescent="0.25">
      <c r="M520" s="133"/>
      <c r="N520" s="133"/>
      <c r="O520" s="16"/>
      <c r="P520" s="133"/>
      <c r="Q520" s="133"/>
      <c r="R520" s="133"/>
      <c r="S520" s="133"/>
      <c r="T520" s="53"/>
    </row>
    <row r="521" spans="13:20" x14ac:dyDescent="0.25">
      <c r="M521" s="133"/>
      <c r="N521" s="133"/>
      <c r="O521" s="16"/>
      <c r="P521" s="133"/>
      <c r="Q521" s="133"/>
      <c r="R521" s="133"/>
      <c r="S521" s="133"/>
      <c r="T521" s="53"/>
    </row>
    <row r="522" spans="13:20" x14ac:dyDescent="0.25">
      <c r="M522" s="133"/>
      <c r="N522" s="133"/>
      <c r="O522" s="16"/>
      <c r="P522" s="133"/>
      <c r="Q522" s="133"/>
      <c r="R522" s="133"/>
      <c r="S522" s="133"/>
      <c r="T522" s="53"/>
    </row>
    <row r="523" spans="13:20" x14ac:dyDescent="0.25">
      <c r="M523" s="133"/>
      <c r="N523" s="133"/>
      <c r="O523" s="16"/>
      <c r="P523" s="133"/>
      <c r="Q523" s="133"/>
      <c r="R523" s="133"/>
      <c r="S523" s="133"/>
      <c r="T523" s="53"/>
    </row>
    <row r="524" spans="13:20" x14ac:dyDescent="0.25">
      <c r="M524" s="133"/>
      <c r="N524" s="133"/>
      <c r="O524" s="16"/>
      <c r="P524" s="133"/>
      <c r="Q524" s="133"/>
      <c r="R524" s="133"/>
      <c r="S524" s="133"/>
      <c r="T524" s="53"/>
    </row>
    <row r="525" spans="13:20" x14ac:dyDescent="0.25">
      <c r="M525" s="133"/>
      <c r="N525" s="133"/>
      <c r="O525" s="16"/>
      <c r="P525" s="133"/>
      <c r="Q525" s="133"/>
      <c r="R525" s="133"/>
      <c r="S525" s="133"/>
      <c r="T525" s="53"/>
    </row>
    <row r="526" spans="13:20" x14ac:dyDescent="0.25">
      <c r="M526" s="133"/>
      <c r="N526" s="133"/>
      <c r="O526" s="16"/>
      <c r="P526" s="133"/>
      <c r="Q526" s="133"/>
      <c r="R526" s="133"/>
      <c r="S526" s="133"/>
      <c r="T526" s="53"/>
    </row>
    <row r="527" spans="13:20" x14ac:dyDescent="0.25">
      <c r="M527" s="133"/>
      <c r="N527" s="133"/>
      <c r="O527" s="16"/>
      <c r="P527" s="133"/>
      <c r="Q527" s="133"/>
      <c r="R527" s="133"/>
      <c r="S527" s="133"/>
      <c r="T527" s="53"/>
    </row>
    <row r="528" spans="13:20" x14ac:dyDescent="0.25">
      <c r="M528" s="133"/>
      <c r="N528" s="133"/>
      <c r="O528" s="16"/>
      <c r="P528" s="133"/>
      <c r="Q528" s="133"/>
      <c r="R528" s="133"/>
      <c r="S528" s="133"/>
      <c r="T528" s="53"/>
    </row>
    <row r="529" spans="13:20" x14ac:dyDescent="0.25">
      <c r="M529" s="133"/>
      <c r="N529" s="133"/>
      <c r="O529" s="16"/>
      <c r="P529" s="133"/>
      <c r="Q529" s="133"/>
      <c r="R529" s="133"/>
      <c r="S529" s="133"/>
      <c r="T529" s="53"/>
    </row>
    <row r="530" spans="13:20" x14ac:dyDescent="0.25">
      <c r="M530" s="133"/>
      <c r="N530" s="133"/>
      <c r="O530" s="16"/>
      <c r="P530" s="133"/>
      <c r="Q530" s="133"/>
      <c r="R530" s="133"/>
      <c r="S530" s="133"/>
      <c r="T530" s="53"/>
    </row>
    <row r="531" spans="13:20" x14ac:dyDescent="0.25">
      <c r="M531" s="133"/>
      <c r="N531" s="133"/>
      <c r="O531" s="16"/>
      <c r="P531" s="133"/>
      <c r="Q531" s="133"/>
      <c r="R531" s="133"/>
      <c r="S531" s="133"/>
      <c r="T531" s="53"/>
    </row>
    <row r="532" spans="13:20" x14ac:dyDescent="0.25">
      <c r="M532" s="133"/>
      <c r="N532" s="133"/>
      <c r="O532" s="16"/>
      <c r="P532" s="133"/>
      <c r="Q532" s="133"/>
      <c r="R532" s="133"/>
      <c r="S532" s="133"/>
      <c r="T532" s="53"/>
    </row>
    <row r="533" spans="13:20" x14ac:dyDescent="0.25">
      <c r="M533" s="133"/>
      <c r="N533" s="133"/>
      <c r="O533" s="16"/>
      <c r="P533" s="133"/>
      <c r="Q533" s="133"/>
      <c r="R533" s="133"/>
      <c r="S533" s="133"/>
      <c r="T533" s="53"/>
    </row>
    <row r="534" spans="13:20" x14ac:dyDescent="0.25">
      <c r="M534" s="133"/>
      <c r="N534" s="133"/>
      <c r="O534" s="16"/>
      <c r="P534" s="133"/>
      <c r="Q534" s="133"/>
      <c r="R534" s="133"/>
      <c r="S534" s="133"/>
      <c r="T534" s="53"/>
    </row>
    <row r="535" spans="13:20" x14ac:dyDescent="0.25">
      <c r="M535" s="133"/>
      <c r="N535" s="133"/>
      <c r="O535" s="16"/>
      <c r="P535" s="133"/>
      <c r="Q535" s="133"/>
      <c r="R535" s="133"/>
      <c r="S535" s="133"/>
      <c r="T535" s="53"/>
    </row>
    <row r="536" spans="13:20" x14ac:dyDescent="0.25">
      <c r="M536" s="133"/>
      <c r="N536" s="133"/>
      <c r="O536" s="16"/>
      <c r="P536" s="133"/>
      <c r="Q536" s="133"/>
      <c r="R536" s="133"/>
      <c r="S536" s="133"/>
      <c r="T536" s="53"/>
    </row>
    <row r="537" spans="13:20" x14ac:dyDescent="0.25">
      <c r="M537" s="133"/>
      <c r="N537" s="133"/>
      <c r="O537" s="16"/>
      <c r="P537" s="133"/>
      <c r="Q537" s="133"/>
      <c r="R537" s="133"/>
      <c r="S537" s="133"/>
      <c r="T537" s="53"/>
    </row>
    <row r="538" spans="13:20" x14ac:dyDescent="0.25">
      <c r="M538" s="133"/>
      <c r="N538" s="133"/>
      <c r="O538" s="16"/>
      <c r="P538" s="133"/>
      <c r="Q538" s="133"/>
      <c r="R538" s="133"/>
      <c r="S538" s="133"/>
      <c r="T538" s="53"/>
    </row>
    <row r="539" spans="13:20" x14ac:dyDescent="0.25">
      <c r="M539" s="133"/>
      <c r="N539" s="133"/>
      <c r="O539" s="16"/>
      <c r="P539" s="133"/>
      <c r="Q539" s="133"/>
      <c r="R539" s="133"/>
      <c r="S539" s="133"/>
      <c r="T539" s="53"/>
    </row>
    <row r="540" spans="13:20" x14ac:dyDescent="0.25">
      <c r="M540" s="133"/>
      <c r="N540" s="133"/>
      <c r="O540" s="16"/>
      <c r="P540" s="133"/>
      <c r="Q540" s="133"/>
      <c r="R540" s="133"/>
      <c r="S540" s="133"/>
      <c r="T540" s="53"/>
    </row>
    <row r="541" spans="13:20" x14ac:dyDescent="0.25">
      <c r="M541" s="133"/>
      <c r="N541" s="133"/>
      <c r="O541" s="16"/>
      <c r="P541" s="133"/>
      <c r="Q541" s="133"/>
      <c r="R541" s="133"/>
      <c r="S541" s="133"/>
      <c r="T541" s="53"/>
    </row>
    <row r="542" spans="13:20" x14ac:dyDescent="0.25">
      <c r="M542" s="133"/>
      <c r="N542" s="133"/>
      <c r="O542" s="16"/>
      <c r="P542" s="133"/>
      <c r="Q542" s="133"/>
      <c r="R542" s="133"/>
      <c r="S542" s="133"/>
      <c r="T542" s="53"/>
    </row>
    <row r="543" spans="13:20" x14ac:dyDescent="0.25">
      <c r="M543" s="133"/>
      <c r="N543" s="133"/>
      <c r="O543" s="16"/>
      <c r="P543" s="133"/>
      <c r="Q543" s="133"/>
      <c r="R543" s="133"/>
      <c r="S543" s="133"/>
      <c r="T543" s="53"/>
    </row>
    <row r="544" spans="13:20" x14ac:dyDescent="0.25">
      <c r="M544" s="133"/>
      <c r="N544" s="133"/>
      <c r="O544" s="16"/>
      <c r="P544" s="133"/>
      <c r="Q544" s="133"/>
      <c r="R544" s="133"/>
      <c r="S544" s="133"/>
      <c r="T544" s="53"/>
    </row>
    <row r="545" spans="13:20" x14ac:dyDescent="0.25">
      <c r="M545" s="133"/>
      <c r="N545" s="133"/>
      <c r="O545" s="16"/>
      <c r="P545" s="133"/>
      <c r="Q545" s="133"/>
      <c r="R545" s="133"/>
      <c r="S545" s="133"/>
      <c r="T545" s="53"/>
    </row>
    <row r="546" spans="13:20" x14ac:dyDescent="0.25">
      <c r="M546" s="133"/>
      <c r="N546" s="133"/>
      <c r="O546" s="16"/>
      <c r="P546" s="133"/>
      <c r="Q546" s="133"/>
      <c r="R546" s="133"/>
      <c r="S546" s="133"/>
      <c r="T546" s="53"/>
    </row>
    <row r="547" spans="13:20" x14ac:dyDescent="0.25">
      <c r="M547" s="133"/>
      <c r="N547" s="133"/>
      <c r="O547" s="16"/>
      <c r="P547" s="133"/>
      <c r="Q547" s="133"/>
      <c r="R547" s="133"/>
      <c r="S547" s="133"/>
      <c r="T547" s="53"/>
    </row>
    <row r="548" spans="13:20" x14ac:dyDescent="0.25">
      <c r="M548" s="133"/>
      <c r="N548" s="133"/>
      <c r="O548" s="16"/>
      <c r="P548" s="133"/>
      <c r="Q548" s="133"/>
      <c r="R548" s="133"/>
      <c r="S548" s="133"/>
      <c r="T548" s="53"/>
    </row>
    <row r="549" spans="13:20" x14ac:dyDescent="0.25">
      <c r="M549" s="133"/>
      <c r="N549" s="133"/>
      <c r="O549" s="16"/>
      <c r="P549" s="133"/>
      <c r="Q549" s="133"/>
      <c r="R549" s="133"/>
      <c r="S549" s="133"/>
      <c r="T549" s="53"/>
    </row>
    <row r="550" spans="13:20" x14ac:dyDescent="0.25">
      <c r="M550" s="133"/>
      <c r="N550" s="133"/>
      <c r="O550" s="16"/>
      <c r="P550" s="133"/>
      <c r="Q550" s="133"/>
      <c r="R550" s="133"/>
      <c r="S550" s="133"/>
      <c r="T550" s="53"/>
    </row>
    <row r="551" spans="13:20" x14ac:dyDescent="0.25">
      <c r="M551" s="133"/>
      <c r="N551" s="133"/>
      <c r="O551" s="16"/>
      <c r="P551" s="133"/>
      <c r="Q551" s="133"/>
      <c r="R551" s="133"/>
      <c r="S551" s="133"/>
      <c r="T551" s="53"/>
    </row>
    <row r="552" spans="13:20" x14ac:dyDescent="0.25">
      <c r="M552" s="133"/>
      <c r="N552" s="133"/>
      <c r="O552" s="16"/>
      <c r="P552" s="133"/>
      <c r="Q552" s="133"/>
      <c r="R552" s="133"/>
      <c r="S552" s="133"/>
      <c r="T552" s="53"/>
    </row>
    <row r="553" spans="13:20" x14ac:dyDescent="0.25">
      <c r="M553" s="133"/>
      <c r="N553" s="133"/>
      <c r="O553" s="16"/>
      <c r="P553" s="133"/>
      <c r="Q553" s="133"/>
      <c r="R553" s="133"/>
      <c r="S553" s="133"/>
      <c r="T553" s="53"/>
    </row>
    <row r="554" spans="13:20" x14ac:dyDescent="0.25">
      <c r="M554" s="133"/>
      <c r="N554" s="133"/>
      <c r="O554" s="16"/>
      <c r="P554" s="133"/>
      <c r="Q554" s="133"/>
      <c r="R554" s="133"/>
      <c r="S554" s="133"/>
      <c r="T554" s="53"/>
    </row>
    <row r="555" spans="13:20" x14ac:dyDescent="0.25">
      <c r="M555" s="133"/>
      <c r="N555" s="133"/>
      <c r="O555" s="16"/>
      <c r="P555" s="133"/>
      <c r="Q555" s="133"/>
      <c r="R555" s="133"/>
      <c r="S555" s="133"/>
      <c r="T555" s="53"/>
    </row>
    <row r="556" spans="13:20" x14ac:dyDescent="0.25">
      <c r="M556" s="133"/>
      <c r="N556" s="133"/>
      <c r="O556" s="16"/>
      <c r="P556" s="133"/>
      <c r="Q556" s="133"/>
      <c r="R556" s="133"/>
      <c r="S556" s="133"/>
      <c r="T556" s="53"/>
    </row>
    <row r="557" spans="13:20" x14ac:dyDescent="0.25">
      <c r="M557" s="133"/>
      <c r="N557" s="133"/>
      <c r="O557" s="16"/>
      <c r="P557" s="133"/>
      <c r="Q557" s="133"/>
      <c r="R557" s="133"/>
      <c r="S557" s="133"/>
      <c r="T557" s="53"/>
    </row>
    <row r="558" spans="13:20" x14ac:dyDescent="0.25">
      <c r="M558" s="133"/>
      <c r="N558" s="133"/>
      <c r="O558" s="16"/>
      <c r="P558" s="133"/>
      <c r="Q558" s="133"/>
      <c r="R558" s="133"/>
      <c r="S558" s="133"/>
      <c r="T558" s="53"/>
    </row>
    <row r="559" spans="13:20" x14ac:dyDescent="0.25">
      <c r="M559" s="133"/>
      <c r="N559" s="133"/>
      <c r="O559" s="16"/>
      <c r="P559" s="133"/>
      <c r="Q559" s="133"/>
      <c r="R559" s="133"/>
      <c r="S559" s="133"/>
      <c r="T559" s="53"/>
    </row>
    <row r="560" spans="13:20" x14ac:dyDescent="0.25">
      <c r="M560" s="133"/>
      <c r="N560" s="133"/>
      <c r="O560" s="16"/>
      <c r="P560" s="133"/>
      <c r="Q560" s="133"/>
      <c r="R560" s="133"/>
      <c r="S560" s="133"/>
      <c r="T560" s="53"/>
    </row>
    <row r="561" spans="13:20" x14ac:dyDescent="0.25">
      <c r="M561" s="133"/>
      <c r="N561" s="133"/>
      <c r="O561" s="16"/>
      <c r="P561" s="133"/>
      <c r="Q561" s="133"/>
      <c r="R561" s="133"/>
      <c r="S561" s="133"/>
      <c r="T561" s="53"/>
    </row>
    <row r="562" spans="13:20" x14ac:dyDescent="0.25">
      <c r="M562" s="133"/>
      <c r="N562" s="133"/>
      <c r="O562" s="16"/>
      <c r="P562" s="133"/>
      <c r="Q562" s="133"/>
      <c r="R562" s="133"/>
      <c r="S562" s="133"/>
      <c r="T562" s="53"/>
    </row>
    <row r="563" spans="13:20" x14ac:dyDescent="0.25">
      <c r="M563" s="133"/>
      <c r="N563" s="133"/>
      <c r="O563" s="16"/>
      <c r="P563" s="133"/>
      <c r="Q563" s="133"/>
      <c r="R563" s="133"/>
      <c r="S563" s="133"/>
      <c r="T563" s="53"/>
    </row>
    <row r="564" spans="13:20" x14ac:dyDescent="0.25">
      <c r="M564" s="133"/>
      <c r="N564" s="133"/>
      <c r="O564" s="16"/>
      <c r="P564" s="133"/>
      <c r="Q564" s="133"/>
      <c r="R564" s="133"/>
      <c r="S564" s="133"/>
      <c r="T564" s="53"/>
    </row>
    <row r="565" spans="13:20" x14ac:dyDescent="0.25">
      <c r="M565" s="133"/>
      <c r="N565" s="133"/>
      <c r="O565" s="16"/>
      <c r="P565" s="133"/>
      <c r="Q565" s="133"/>
      <c r="R565" s="133"/>
      <c r="S565" s="133"/>
      <c r="T565" s="53"/>
    </row>
    <row r="566" spans="13:20" x14ac:dyDescent="0.25">
      <c r="M566" s="133"/>
      <c r="N566" s="133"/>
      <c r="O566" s="16"/>
      <c r="P566" s="133"/>
      <c r="Q566" s="133"/>
      <c r="R566" s="133"/>
      <c r="S566" s="133"/>
      <c r="T566" s="53"/>
    </row>
    <row r="567" spans="13:20" x14ac:dyDescent="0.25">
      <c r="M567" s="133"/>
      <c r="N567" s="133"/>
      <c r="O567" s="16"/>
      <c r="P567" s="133"/>
      <c r="Q567" s="133"/>
      <c r="R567" s="133"/>
      <c r="S567" s="133"/>
      <c r="T567" s="53"/>
    </row>
    <row r="568" spans="13:20" x14ac:dyDescent="0.25">
      <c r="M568" s="133"/>
      <c r="N568" s="133"/>
      <c r="O568" s="16"/>
      <c r="P568" s="133"/>
      <c r="Q568" s="133"/>
      <c r="R568" s="133"/>
      <c r="S568" s="133"/>
      <c r="T568" s="53"/>
    </row>
    <row r="569" spans="13:20" x14ac:dyDescent="0.25">
      <c r="M569" s="133"/>
      <c r="N569" s="133"/>
      <c r="O569" s="16"/>
      <c r="P569" s="133"/>
      <c r="Q569" s="133"/>
      <c r="R569" s="133"/>
      <c r="S569" s="133"/>
      <c r="T569" s="53"/>
    </row>
    <row r="570" spans="13:20" x14ac:dyDescent="0.25">
      <c r="M570" s="133"/>
      <c r="N570" s="133"/>
      <c r="O570" s="16"/>
      <c r="P570" s="133"/>
      <c r="Q570" s="133"/>
      <c r="R570" s="133"/>
      <c r="S570" s="133"/>
      <c r="T570" s="53"/>
    </row>
    <row r="571" spans="13:20" x14ac:dyDescent="0.25">
      <c r="M571" s="133"/>
      <c r="N571" s="133"/>
      <c r="O571" s="16"/>
      <c r="P571" s="133"/>
      <c r="Q571" s="133"/>
      <c r="R571" s="133"/>
      <c r="S571" s="133"/>
      <c r="T571" s="53"/>
    </row>
    <row r="572" spans="13:20" x14ac:dyDescent="0.25">
      <c r="M572" s="133"/>
      <c r="N572" s="133"/>
      <c r="O572" s="16"/>
      <c r="P572" s="133"/>
      <c r="Q572" s="133"/>
      <c r="R572" s="133"/>
      <c r="S572" s="133"/>
      <c r="T572" s="53"/>
    </row>
    <row r="573" spans="13:20" x14ac:dyDescent="0.25">
      <c r="M573" s="133"/>
      <c r="N573" s="133"/>
      <c r="O573" s="16"/>
      <c r="P573" s="133"/>
      <c r="Q573" s="133"/>
      <c r="R573" s="133"/>
      <c r="S573" s="133"/>
      <c r="T573" s="53"/>
    </row>
    <row r="574" spans="13:20" x14ac:dyDescent="0.25">
      <c r="M574" s="133"/>
      <c r="N574" s="133"/>
      <c r="O574" s="16"/>
      <c r="P574" s="133"/>
      <c r="Q574" s="133"/>
      <c r="R574" s="133"/>
      <c r="S574" s="133"/>
      <c r="T574" s="53"/>
    </row>
    <row r="575" spans="13:20" x14ac:dyDescent="0.25">
      <c r="M575" s="133"/>
      <c r="N575" s="133"/>
      <c r="O575" s="16"/>
      <c r="P575" s="133"/>
      <c r="Q575" s="133"/>
      <c r="R575" s="133"/>
      <c r="S575" s="133"/>
      <c r="T575" s="53"/>
    </row>
    <row r="576" spans="13:20" x14ac:dyDescent="0.25">
      <c r="M576" s="133"/>
      <c r="N576" s="133"/>
      <c r="O576" s="16"/>
      <c r="P576" s="133"/>
      <c r="Q576" s="133"/>
      <c r="R576" s="133"/>
      <c r="S576" s="133"/>
      <c r="T576" s="53"/>
    </row>
    <row r="577" spans="13:20" x14ac:dyDescent="0.25">
      <c r="M577" s="133"/>
      <c r="N577" s="133"/>
      <c r="O577" s="16"/>
      <c r="P577" s="133"/>
      <c r="Q577" s="133"/>
      <c r="R577" s="133"/>
      <c r="S577" s="133"/>
      <c r="T577" s="53"/>
    </row>
    <row r="578" spans="13:20" x14ac:dyDescent="0.25">
      <c r="M578" s="133"/>
      <c r="N578" s="133"/>
      <c r="O578" s="16"/>
      <c r="P578" s="133"/>
      <c r="Q578" s="133"/>
      <c r="R578" s="133"/>
      <c r="S578" s="133"/>
      <c r="T578" s="53"/>
    </row>
    <row r="579" spans="13:20" x14ac:dyDescent="0.25">
      <c r="M579" s="133"/>
      <c r="N579" s="133"/>
      <c r="O579" s="16"/>
      <c r="P579" s="133"/>
      <c r="Q579" s="133"/>
      <c r="R579" s="133"/>
      <c r="S579" s="133"/>
      <c r="T579" s="53"/>
    </row>
    <row r="580" spans="13:20" x14ac:dyDescent="0.25">
      <c r="M580" s="133"/>
      <c r="N580" s="133"/>
      <c r="O580" s="16"/>
      <c r="P580" s="133"/>
      <c r="Q580" s="133"/>
      <c r="R580" s="133"/>
      <c r="S580" s="133"/>
      <c r="T580" s="53"/>
    </row>
    <row r="581" spans="13:20" x14ac:dyDescent="0.25">
      <c r="M581" s="133"/>
      <c r="N581" s="133"/>
      <c r="O581" s="16"/>
      <c r="P581" s="133"/>
      <c r="Q581" s="133"/>
      <c r="R581" s="133"/>
      <c r="S581" s="133"/>
      <c r="T581" s="53"/>
    </row>
    <row r="582" spans="13:20" x14ac:dyDescent="0.25">
      <c r="M582" s="133"/>
      <c r="N582" s="133"/>
      <c r="O582" s="16"/>
      <c r="P582" s="133"/>
      <c r="Q582" s="133"/>
      <c r="R582" s="133"/>
      <c r="S582" s="133"/>
      <c r="T582" s="53"/>
    </row>
    <row r="583" spans="13:20" x14ac:dyDescent="0.25">
      <c r="M583" s="133"/>
      <c r="N583" s="133"/>
      <c r="O583" s="16"/>
      <c r="P583" s="133"/>
      <c r="Q583" s="133"/>
      <c r="R583" s="133"/>
      <c r="S583" s="133"/>
      <c r="T583" s="53"/>
    </row>
    <row r="584" spans="13:20" x14ac:dyDescent="0.25">
      <c r="M584" s="133"/>
      <c r="N584" s="133"/>
      <c r="O584" s="16"/>
      <c r="P584" s="133"/>
      <c r="Q584" s="133"/>
      <c r="R584" s="133"/>
      <c r="S584" s="133"/>
      <c r="T584" s="53"/>
    </row>
    <row r="585" spans="13:20" x14ac:dyDescent="0.25">
      <c r="M585" s="133"/>
      <c r="N585" s="133"/>
      <c r="O585" s="16"/>
      <c r="P585" s="133"/>
      <c r="Q585" s="133"/>
      <c r="R585" s="133"/>
      <c r="S585" s="133"/>
      <c r="T585" s="53"/>
    </row>
    <row r="586" spans="13:20" x14ac:dyDescent="0.25">
      <c r="M586" s="133"/>
      <c r="N586" s="133"/>
      <c r="O586" s="16"/>
      <c r="P586" s="133"/>
      <c r="Q586" s="133"/>
      <c r="R586" s="133"/>
      <c r="S586" s="133"/>
      <c r="T586" s="53"/>
    </row>
    <row r="587" spans="13:20" x14ac:dyDescent="0.25">
      <c r="M587" s="133"/>
      <c r="N587" s="133"/>
      <c r="O587" s="16"/>
      <c r="P587" s="133"/>
      <c r="Q587" s="133"/>
      <c r="R587" s="133"/>
      <c r="S587" s="133"/>
      <c r="T587" s="53"/>
    </row>
    <row r="588" spans="13:20" x14ac:dyDescent="0.25">
      <c r="M588" s="133"/>
      <c r="N588" s="133"/>
      <c r="O588" s="16"/>
      <c r="P588" s="133"/>
      <c r="Q588" s="133"/>
      <c r="R588" s="133"/>
      <c r="S588" s="133"/>
      <c r="T588" s="53"/>
    </row>
    <row r="589" spans="13:20" x14ac:dyDescent="0.25">
      <c r="M589" s="133"/>
      <c r="N589" s="133"/>
      <c r="O589" s="16"/>
      <c r="P589" s="133"/>
      <c r="Q589" s="133"/>
      <c r="R589" s="133"/>
      <c r="S589" s="133"/>
      <c r="T589" s="53"/>
    </row>
    <row r="590" spans="13:20" x14ac:dyDescent="0.25">
      <c r="M590" s="133"/>
      <c r="N590" s="133"/>
      <c r="O590" s="16"/>
      <c r="P590" s="133"/>
      <c r="Q590" s="133"/>
      <c r="R590" s="133"/>
      <c r="S590" s="133"/>
      <c r="T590" s="53"/>
    </row>
    <row r="591" spans="13:20" x14ac:dyDescent="0.25">
      <c r="M591" s="133"/>
      <c r="N591" s="133"/>
      <c r="O591" s="16"/>
      <c r="P591" s="133"/>
      <c r="Q591" s="133"/>
      <c r="R591" s="133"/>
      <c r="S591" s="133"/>
      <c r="T591" s="53"/>
    </row>
    <row r="592" spans="13:20" x14ac:dyDescent="0.25">
      <c r="M592" s="133"/>
      <c r="N592" s="133"/>
      <c r="O592" s="16"/>
      <c r="P592" s="133"/>
      <c r="Q592" s="133"/>
      <c r="R592" s="133"/>
      <c r="S592" s="133"/>
      <c r="T592" s="53"/>
    </row>
    <row r="593" spans="13:20" x14ac:dyDescent="0.25">
      <c r="M593" s="133"/>
      <c r="N593" s="133"/>
      <c r="O593" s="16"/>
      <c r="P593" s="133"/>
      <c r="Q593" s="133"/>
      <c r="R593" s="133"/>
      <c r="S593" s="133"/>
      <c r="T593" s="53"/>
    </row>
    <row r="594" spans="13:20" x14ac:dyDescent="0.25">
      <c r="M594" s="133"/>
      <c r="N594" s="133"/>
      <c r="O594" s="16"/>
      <c r="P594" s="133"/>
      <c r="Q594" s="133"/>
      <c r="R594" s="133"/>
      <c r="S594" s="133"/>
      <c r="T594" s="53"/>
    </row>
    <row r="595" spans="13:20" x14ac:dyDescent="0.25">
      <c r="M595" s="133"/>
      <c r="N595" s="133"/>
      <c r="O595" s="16"/>
      <c r="P595" s="133"/>
      <c r="Q595" s="133"/>
      <c r="R595" s="133"/>
      <c r="S595" s="133"/>
      <c r="T595" s="53"/>
    </row>
    <row r="596" spans="13:20" x14ac:dyDescent="0.25">
      <c r="M596" s="133"/>
      <c r="N596" s="133"/>
      <c r="O596" s="16"/>
      <c r="P596" s="133"/>
      <c r="Q596" s="133"/>
      <c r="R596" s="133"/>
      <c r="S596" s="133"/>
      <c r="T596" s="53"/>
    </row>
    <row r="597" spans="13:20" x14ac:dyDescent="0.25">
      <c r="M597" s="133"/>
      <c r="N597" s="133"/>
      <c r="O597" s="16"/>
      <c r="P597" s="133"/>
      <c r="Q597" s="133"/>
      <c r="R597" s="133"/>
      <c r="S597" s="133"/>
      <c r="T597" s="53"/>
    </row>
    <row r="598" spans="13:20" x14ac:dyDescent="0.25">
      <c r="M598" s="133"/>
      <c r="N598" s="133"/>
      <c r="O598" s="16"/>
      <c r="P598" s="133"/>
      <c r="Q598" s="133"/>
      <c r="R598" s="133"/>
      <c r="S598" s="133"/>
      <c r="T598" s="53"/>
    </row>
    <row r="599" spans="13:20" x14ac:dyDescent="0.25">
      <c r="M599" s="133"/>
      <c r="N599" s="133"/>
      <c r="O599" s="16"/>
      <c r="P599" s="133"/>
      <c r="Q599" s="133"/>
      <c r="R599" s="133"/>
      <c r="S599" s="133"/>
      <c r="T599" s="53"/>
    </row>
    <row r="600" spans="13:20" x14ac:dyDescent="0.25">
      <c r="M600" s="133"/>
      <c r="N600" s="133"/>
      <c r="O600" s="16"/>
      <c r="P600" s="133"/>
      <c r="Q600" s="133"/>
      <c r="R600" s="133"/>
      <c r="S600" s="133"/>
      <c r="T600" s="53"/>
    </row>
    <row r="601" spans="13:20" x14ac:dyDescent="0.25">
      <c r="M601" s="133"/>
      <c r="N601" s="133"/>
      <c r="O601" s="16"/>
      <c r="P601" s="133"/>
      <c r="Q601" s="133"/>
      <c r="R601" s="133"/>
      <c r="S601" s="133"/>
      <c r="T601" s="53"/>
    </row>
    <row r="602" spans="13:20" x14ac:dyDescent="0.25">
      <c r="M602" s="133"/>
      <c r="N602" s="133"/>
      <c r="O602" s="16"/>
      <c r="P602" s="133"/>
      <c r="Q602" s="133"/>
      <c r="R602" s="133"/>
      <c r="S602" s="133"/>
      <c r="T602" s="53"/>
    </row>
    <row r="603" spans="13:20" x14ac:dyDescent="0.25">
      <c r="M603" s="133"/>
      <c r="N603" s="133"/>
      <c r="O603" s="16"/>
      <c r="P603" s="133"/>
      <c r="Q603" s="133"/>
      <c r="R603" s="133"/>
      <c r="S603" s="133"/>
      <c r="T603" s="53"/>
    </row>
    <row r="604" spans="13:20" x14ac:dyDescent="0.25">
      <c r="M604" s="133"/>
      <c r="N604" s="133"/>
      <c r="O604" s="16"/>
      <c r="P604" s="133"/>
      <c r="Q604" s="133"/>
      <c r="R604" s="133"/>
      <c r="S604" s="133"/>
      <c r="T604" s="53"/>
    </row>
    <row r="605" spans="13:20" x14ac:dyDescent="0.25">
      <c r="M605" s="133"/>
      <c r="N605" s="133"/>
      <c r="O605" s="16"/>
      <c r="P605" s="133"/>
      <c r="Q605" s="133"/>
      <c r="R605" s="133"/>
      <c r="S605" s="133"/>
      <c r="T605" s="53"/>
    </row>
    <row r="606" spans="13:20" x14ac:dyDescent="0.25">
      <c r="M606" s="133"/>
      <c r="N606" s="133"/>
      <c r="O606" s="16"/>
      <c r="P606" s="133"/>
      <c r="Q606" s="133"/>
      <c r="R606" s="133"/>
      <c r="S606" s="133"/>
      <c r="T606" s="53"/>
    </row>
    <row r="607" spans="13:20" x14ac:dyDescent="0.25">
      <c r="M607" s="133"/>
      <c r="N607" s="133"/>
      <c r="O607" s="16"/>
      <c r="P607" s="133"/>
      <c r="Q607" s="133"/>
      <c r="R607" s="133"/>
      <c r="S607" s="133"/>
      <c r="T607" s="53"/>
    </row>
    <row r="608" spans="13:20" x14ac:dyDescent="0.25">
      <c r="M608" s="133"/>
      <c r="N608" s="133"/>
      <c r="O608" s="16"/>
      <c r="P608" s="133"/>
      <c r="Q608" s="133"/>
      <c r="R608" s="133"/>
      <c r="S608" s="133"/>
      <c r="T608" s="53"/>
    </row>
    <row r="609" spans="13:20" x14ac:dyDescent="0.25">
      <c r="M609" s="133"/>
      <c r="N609" s="133"/>
      <c r="O609" s="16"/>
      <c r="P609" s="133"/>
      <c r="Q609" s="133"/>
      <c r="R609" s="133"/>
      <c r="S609" s="133"/>
      <c r="T609" s="53"/>
    </row>
    <row r="610" spans="13:20" x14ac:dyDescent="0.25">
      <c r="M610" s="133"/>
      <c r="N610" s="133"/>
      <c r="O610" s="16"/>
      <c r="P610" s="133"/>
      <c r="Q610" s="133"/>
      <c r="R610" s="133"/>
      <c r="S610" s="133"/>
      <c r="T610" s="53"/>
    </row>
    <row r="611" spans="13:20" x14ac:dyDescent="0.25">
      <c r="M611" s="133"/>
      <c r="N611" s="133"/>
      <c r="O611" s="16"/>
      <c r="P611" s="133"/>
      <c r="Q611" s="133"/>
      <c r="R611" s="133"/>
      <c r="S611" s="133"/>
      <c r="T611" s="53"/>
    </row>
    <row r="612" spans="13:20" x14ac:dyDescent="0.25">
      <c r="M612" s="133"/>
      <c r="N612" s="133"/>
      <c r="O612" s="16"/>
      <c r="P612" s="133"/>
      <c r="Q612" s="133"/>
      <c r="R612" s="133"/>
      <c r="S612" s="133"/>
      <c r="T612" s="53"/>
    </row>
    <row r="613" spans="13:20" x14ac:dyDescent="0.25">
      <c r="M613" s="133"/>
      <c r="N613" s="133"/>
      <c r="O613" s="16"/>
      <c r="P613" s="133"/>
      <c r="Q613" s="133"/>
      <c r="R613" s="133"/>
      <c r="S613" s="133"/>
      <c r="T613" s="53"/>
    </row>
    <row r="614" spans="13:20" x14ac:dyDescent="0.25">
      <c r="M614" s="133"/>
      <c r="N614" s="133"/>
      <c r="O614" s="16"/>
      <c r="P614" s="133"/>
      <c r="Q614" s="133"/>
      <c r="R614" s="133"/>
      <c r="S614" s="133"/>
      <c r="T614" s="53"/>
    </row>
    <row r="615" spans="13:20" x14ac:dyDescent="0.25">
      <c r="M615" s="133"/>
      <c r="N615" s="133"/>
      <c r="O615" s="16"/>
      <c r="P615" s="133"/>
      <c r="Q615" s="133"/>
      <c r="R615" s="133"/>
      <c r="S615" s="133"/>
      <c r="T615" s="53"/>
    </row>
    <row r="616" spans="13:20" x14ac:dyDescent="0.25">
      <c r="M616" s="133"/>
      <c r="N616" s="133"/>
      <c r="O616" s="16"/>
      <c r="P616" s="133"/>
      <c r="Q616" s="133"/>
      <c r="R616" s="133"/>
      <c r="S616" s="133"/>
      <c r="T616" s="53"/>
    </row>
    <row r="617" spans="13:20" x14ac:dyDescent="0.25">
      <c r="M617" s="133"/>
      <c r="N617" s="133"/>
      <c r="O617" s="16"/>
      <c r="P617" s="133"/>
      <c r="Q617" s="133"/>
      <c r="R617" s="133"/>
      <c r="S617" s="133"/>
      <c r="T617" s="53"/>
    </row>
    <row r="618" spans="13:20" x14ac:dyDescent="0.25">
      <c r="M618" s="133"/>
      <c r="N618" s="133"/>
      <c r="O618" s="16"/>
      <c r="P618" s="133"/>
      <c r="Q618" s="133"/>
      <c r="R618" s="133"/>
      <c r="S618" s="133"/>
      <c r="T618" s="53"/>
    </row>
    <row r="619" spans="13:20" x14ac:dyDescent="0.25">
      <c r="M619" s="133"/>
      <c r="N619" s="133"/>
      <c r="O619" s="133"/>
      <c r="P619" s="133"/>
      <c r="Q619" s="133"/>
      <c r="R619" s="133"/>
      <c r="S619" s="133"/>
      <c r="T619" s="53"/>
    </row>
    <row r="620" spans="13:20" x14ac:dyDescent="0.25">
      <c r="M620" s="133"/>
      <c r="N620" s="133"/>
      <c r="O620" s="133"/>
      <c r="P620" s="133"/>
      <c r="Q620" s="133"/>
      <c r="R620" s="133"/>
      <c r="S620" s="133"/>
      <c r="T620" s="53"/>
    </row>
    <row r="621" spans="13:20" x14ac:dyDescent="0.25">
      <c r="M621" s="133"/>
      <c r="N621" s="133"/>
      <c r="O621" s="133"/>
      <c r="P621" s="133"/>
      <c r="Q621" s="133"/>
      <c r="R621" s="133"/>
      <c r="S621" s="133"/>
      <c r="T621" s="53"/>
    </row>
    <row r="622" spans="13:20" x14ac:dyDescent="0.25">
      <c r="M622" s="133"/>
      <c r="N622" s="133"/>
      <c r="O622" s="133"/>
      <c r="P622" s="133"/>
      <c r="Q622" s="133"/>
      <c r="R622" s="133"/>
      <c r="S622" s="133"/>
      <c r="T622" s="53"/>
    </row>
    <row r="623" spans="13:20" x14ac:dyDescent="0.25">
      <c r="M623" s="133"/>
      <c r="N623" s="133"/>
      <c r="O623" s="133"/>
      <c r="P623" s="133"/>
      <c r="Q623" s="133"/>
      <c r="R623" s="133"/>
      <c r="S623" s="133"/>
      <c r="T623" s="53"/>
    </row>
    <row r="624" spans="13:20" x14ac:dyDescent="0.25">
      <c r="M624" s="133"/>
      <c r="N624" s="133"/>
      <c r="O624" s="133"/>
      <c r="P624" s="133"/>
      <c r="Q624" s="133"/>
      <c r="R624" s="133"/>
      <c r="S624" s="133"/>
      <c r="T624" s="53"/>
    </row>
    <row r="625" spans="13:20" x14ac:dyDescent="0.25">
      <c r="M625" s="133"/>
      <c r="N625" s="133"/>
      <c r="O625" s="133"/>
      <c r="P625" s="133"/>
      <c r="Q625" s="133"/>
      <c r="R625" s="133"/>
      <c r="S625" s="133"/>
      <c r="T625" s="53"/>
    </row>
    <row r="626" spans="13:20" x14ac:dyDescent="0.25">
      <c r="M626" s="133"/>
      <c r="N626" s="133"/>
      <c r="O626" s="133"/>
      <c r="P626" s="133"/>
      <c r="Q626" s="133"/>
      <c r="R626" s="133"/>
      <c r="S626" s="133"/>
      <c r="T626" s="53"/>
    </row>
    <row r="627" spans="13:20" x14ac:dyDescent="0.25">
      <c r="M627" s="133"/>
      <c r="N627" s="133"/>
      <c r="O627" s="133"/>
      <c r="P627" s="133"/>
      <c r="Q627" s="133"/>
      <c r="R627" s="133"/>
      <c r="S627" s="133"/>
      <c r="T627" s="53"/>
    </row>
    <row r="628" spans="13:20" x14ac:dyDescent="0.25">
      <c r="M628" s="133"/>
      <c r="N628" s="133"/>
      <c r="O628" s="133"/>
      <c r="P628" s="133"/>
      <c r="Q628" s="133"/>
      <c r="R628" s="133"/>
      <c r="S628" s="133"/>
      <c r="T628" s="53"/>
    </row>
    <row r="629" spans="13:20" x14ac:dyDescent="0.25">
      <c r="M629" s="133"/>
      <c r="N629" s="133"/>
      <c r="O629" s="133"/>
      <c r="P629" s="133"/>
      <c r="Q629" s="133"/>
      <c r="R629" s="133"/>
      <c r="S629" s="133"/>
      <c r="T629" s="53"/>
    </row>
    <row r="630" spans="13:20" x14ac:dyDescent="0.25">
      <c r="M630" s="133"/>
      <c r="N630" s="133"/>
      <c r="O630" s="133"/>
      <c r="P630" s="133"/>
      <c r="Q630" s="133"/>
      <c r="R630" s="133"/>
      <c r="S630" s="133"/>
      <c r="T630" s="53"/>
    </row>
    <row r="631" spans="13:20" x14ac:dyDescent="0.25">
      <c r="M631" s="133"/>
      <c r="N631" s="133"/>
      <c r="O631" s="133"/>
      <c r="P631" s="133"/>
      <c r="Q631" s="133"/>
      <c r="R631" s="133"/>
      <c r="S631" s="133"/>
      <c r="T631" s="53"/>
    </row>
    <row r="632" spans="13:20" x14ac:dyDescent="0.25">
      <c r="M632" s="133"/>
      <c r="N632" s="133"/>
      <c r="O632" s="133"/>
      <c r="P632" s="133"/>
      <c r="Q632" s="133"/>
      <c r="R632" s="133"/>
      <c r="S632" s="133"/>
      <c r="T632" s="53"/>
    </row>
    <row r="633" spans="13:20" x14ac:dyDescent="0.25">
      <c r="M633" s="133"/>
      <c r="N633" s="133"/>
      <c r="O633" s="133"/>
      <c r="P633" s="133"/>
      <c r="Q633" s="133"/>
      <c r="R633" s="133"/>
      <c r="S633" s="133"/>
      <c r="T633" s="53"/>
    </row>
    <row r="634" spans="13:20" x14ac:dyDescent="0.25">
      <c r="M634" s="133"/>
      <c r="N634" s="133"/>
      <c r="O634" s="133"/>
      <c r="P634" s="133"/>
      <c r="Q634" s="133"/>
      <c r="R634" s="133"/>
      <c r="S634" s="133"/>
      <c r="T634" s="53"/>
    </row>
    <row r="635" spans="13:20" x14ac:dyDescent="0.25">
      <c r="M635" s="133"/>
      <c r="N635" s="133"/>
      <c r="O635" s="133"/>
      <c r="P635" s="133"/>
      <c r="Q635" s="133"/>
      <c r="R635" s="133"/>
      <c r="S635" s="133"/>
      <c r="T635" s="53"/>
    </row>
    <row r="636" spans="13:20" x14ac:dyDescent="0.25">
      <c r="M636" s="133"/>
      <c r="N636" s="133"/>
      <c r="O636" s="133"/>
      <c r="P636" s="133"/>
      <c r="Q636" s="133"/>
      <c r="R636" s="133"/>
      <c r="S636" s="133"/>
      <c r="T636" s="53"/>
    </row>
    <row r="637" spans="13:20" x14ac:dyDescent="0.25">
      <c r="M637" s="133"/>
      <c r="N637" s="133"/>
      <c r="O637" s="133"/>
      <c r="P637" s="133"/>
      <c r="Q637" s="133"/>
      <c r="R637" s="133"/>
      <c r="S637" s="133"/>
      <c r="T637" s="53"/>
    </row>
    <row r="638" spans="13:20" x14ac:dyDescent="0.25">
      <c r="M638" s="133"/>
      <c r="N638" s="133"/>
      <c r="O638" s="133"/>
      <c r="P638" s="133"/>
      <c r="Q638" s="133"/>
      <c r="R638" s="133"/>
      <c r="S638" s="133"/>
      <c r="T638" s="53"/>
    </row>
    <row r="639" spans="13:20" x14ac:dyDescent="0.25">
      <c r="M639" s="133"/>
      <c r="N639" s="133"/>
      <c r="O639" s="133"/>
      <c r="P639" s="133"/>
      <c r="Q639" s="133"/>
      <c r="R639" s="133"/>
      <c r="S639" s="133"/>
      <c r="T639" s="53"/>
    </row>
    <row r="640" spans="13:20" x14ac:dyDescent="0.25">
      <c r="M640" s="133"/>
      <c r="N640" s="133"/>
      <c r="O640" s="133"/>
      <c r="P640" s="133"/>
      <c r="Q640" s="133"/>
      <c r="R640" s="133"/>
      <c r="S640" s="133"/>
      <c r="T640" s="53"/>
    </row>
    <row r="641" spans="13:20" x14ac:dyDescent="0.25">
      <c r="M641" s="133"/>
      <c r="N641" s="133"/>
      <c r="O641" s="133"/>
      <c r="P641" s="133"/>
      <c r="Q641" s="133"/>
      <c r="R641" s="133"/>
      <c r="S641" s="133"/>
      <c r="T641" s="53"/>
    </row>
    <row r="642" spans="13:20" x14ac:dyDescent="0.25">
      <c r="M642" s="133"/>
      <c r="N642" s="133"/>
      <c r="O642" s="133"/>
      <c r="P642" s="133"/>
      <c r="Q642" s="133"/>
      <c r="R642" s="133"/>
      <c r="S642" s="133"/>
      <c r="T642" s="53"/>
    </row>
    <row r="643" spans="13:20" x14ac:dyDescent="0.25">
      <c r="M643" s="133"/>
      <c r="N643" s="133"/>
      <c r="O643" s="133"/>
      <c r="P643" s="133"/>
      <c r="Q643" s="133"/>
      <c r="R643" s="133"/>
      <c r="S643" s="133"/>
      <c r="T643" s="53"/>
    </row>
    <row r="644" spans="13:20" x14ac:dyDescent="0.25">
      <c r="M644" s="133"/>
      <c r="N644" s="133"/>
      <c r="O644" s="133"/>
      <c r="P644" s="133"/>
      <c r="Q644" s="133"/>
      <c r="R644" s="133"/>
      <c r="S644" s="133"/>
      <c r="T644" s="53"/>
    </row>
    <row r="645" spans="13:20" x14ac:dyDescent="0.25">
      <c r="M645" s="133"/>
      <c r="N645" s="133"/>
      <c r="O645" s="133"/>
      <c r="P645" s="133"/>
      <c r="Q645" s="133"/>
      <c r="R645" s="133"/>
      <c r="S645" s="133"/>
      <c r="T645" s="53"/>
    </row>
    <row r="646" spans="13:20" x14ac:dyDescent="0.25">
      <c r="M646" s="133"/>
      <c r="N646" s="133"/>
      <c r="O646" s="133"/>
      <c r="P646" s="133"/>
      <c r="Q646" s="133"/>
      <c r="R646" s="133"/>
      <c r="S646" s="133"/>
      <c r="T646" s="53"/>
    </row>
    <row r="647" spans="13:20" x14ac:dyDescent="0.25">
      <c r="M647" s="133"/>
      <c r="N647" s="133"/>
      <c r="O647" s="133"/>
      <c r="P647" s="133"/>
      <c r="Q647" s="133"/>
      <c r="R647" s="133"/>
      <c r="S647" s="133"/>
      <c r="T647" s="53"/>
    </row>
    <row r="648" spans="13:20" x14ac:dyDescent="0.25">
      <c r="M648" s="133"/>
      <c r="N648" s="133"/>
      <c r="O648" s="133"/>
      <c r="P648" s="133"/>
      <c r="Q648" s="133"/>
      <c r="R648" s="133"/>
      <c r="S648" s="133"/>
      <c r="T648" s="53"/>
    </row>
    <row r="649" spans="13:20" x14ac:dyDescent="0.25">
      <c r="M649" s="133"/>
      <c r="N649" s="133"/>
      <c r="O649" s="133"/>
      <c r="P649" s="133"/>
      <c r="Q649" s="133"/>
      <c r="R649" s="133"/>
      <c r="S649" s="133"/>
      <c r="T649" s="53"/>
    </row>
    <row r="650" spans="13:20" x14ac:dyDescent="0.25">
      <c r="M650" s="133"/>
      <c r="N650" s="133"/>
      <c r="O650" s="133"/>
      <c r="P650" s="133"/>
      <c r="Q650" s="133"/>
      <c r="R650" s="133"/>
      <c r="S650" s="133"/>
      <c r="T650" s="53"/>
    </row>
    <row r="651" spans="13:20" x14ac:dyDescent="0.25">
      <c r="M651" s="133"/>
      <c r="N651" s="133"/>
      <c r="O651" s="133"/>
      <c r="P651" s="133"/>
      <c r="Q651" s="133"/>
      <c r="R651" s="133"/>
      <c r="S651" s="133"/>
      <c r="T651" s="53"/>
    </row>
    <row r="652" spans="13:20" x14ac:dyDescent="0.25">
      <c r="M652" s="133"/>
      <c r="N652" s="133"/>
      <c r="O652" s="133"/>
      <c r="P652" s="133"/>
      <c r="Q652" s="133"/>
      <c r="R652" s="133"/>
      <c r="S652" s="133"/>
      <c r="T652" s="53"/>
    </row>
    <row r="653" spans="13:20" x14ac:dyDescent="0.25">
      <c r="M653" s="133"/>
      <c r="N653" s="133"/>
      <c r="O653" s="133"/>
      <c r="P653" s="133"/>
      <c r="Q653" s="133"/>
      <c r="R653" s="133"/>
      <c r="S653" s="133"/>
      <c r="T653" s="53"/>
    </row>
    <row r="654" spans="13:20" x14ac:dyDescent="0.25">
      <c r="M654" s="133"/>
      <c r="N654" s="133"/>
      <c r="O654" s="133"/>
      <c r="P654" s="133"/>
      <c r="Q654" s="133"/>
      <c r="R654" s="133"/>
      <c r="S654" s="133"/>
      <c r="T654" s="53"/>
    </row>
    <row r="655" spans="13:20" x14ac:dyDescent="0.25">
      <c r="M655" s="133"/>
      <c r="N655" s="133"/>
      <c r="O655" s="133"/>
      <c r="P655" s="133"/>
      <c r="Q655" s="133"/>
      <c r="R655" s="133"/>
      <c r="S655" s="133"/>
      <c r="T655" s="53"/>
    </row>
    <row r="656" spans="13:20" x14ac:dyDescent="0.25">
      <c r="M656" s="133"/>
      <c r="N656" s="133"/>
      <c r="O656" s="133"/>
      <c r="P656" s="133"/>
      <c r="Q656" s="133"/>
      <c r="R656" s="133"/>
      <c r="S656" s="133"/>
      <c r="T656" s="53"/>
    </row>
    <row r="657" spans="13:20" x14ac:dyDescent="0.25">
      <c r="M657" s="133"/>
      <c r="N657" s="133"/>
      <c r="O657" s="133"/>
      <c r="P657" s="133"/>
      <c r="Q657" s="133"/>
      <c r="R657" s="133"/>
      <c r="S657" s="133"/>
      <c r="T657" s="53"/>
    </row>
    <row r="658" spans="13:20" x14ac:dyDescent="0.25">
      <c r="M658" s="133"/>
      <c r="N658" s="133"/>
      <c r="O658" s="133"/>
      <c r="P658" s="133"/>
      <c r="Q658" s="133"/>
      <c r="R658" s="133"/>
      <c r="S658" s="133"/>
      <c r="T658" s="53"/>
    </row>
    <row r="659" spans="13:20" x14ac:dyDescent="0.25">
      <c r="M659" s="133"/>
      <c r="N659" s="133"/>
      <c r="O659" s="133"/>
      <c r="P659" s="133"/>
      <c r="Q659" s="133"/>
      <c r="R659" s="133"/>
      <c r="S659" s="133"/>
      <c r="T659" s="53"/>
    </row>
    <row r="660" spans="13:20" x14ac:dyDescent="0.25">
      <c r="M660" s="133"/>
      <c r="N660" s="133"/>
      <c r="O660" s="133"/>
      <c r="P660" s="133"/>
      <c r="Q660" s="133"/>
      <c r="R660" s="133"/>
      <c r="S660" s="133"/>
      <c r="T660" s="53"/>
    </row>
    <row r="661" spans="13:20" x14ac:dyDescent="0.25">
      <c r="M661" s="133"/>
      <c r="N661" s="133"/>
      <c r="O661" s="133"/>
      <c r="P661" s="133"/>
      <c r="Q661" s="133"/>
      <c r="R661" s="133"/>
      <c r="S661" s="133"/>
      <c r="T661" s="53"/>
    </row>
    <row r="662" spans="13:20" x14ac:dyDescent="0.25">
      <c r="M662" s="133"/>
      <c r="N662" s="133"/>
      <c r="O662" s="133"/>
      <c r="P662" s="133"/>
      <c r="Q662" s="133"/>
      <c r="R662" s="133"/>
      <c r="S662" s="133"/>
      <c r="T662" s="53"/>
    </row>
    <row r="663" spans="13:20" x14ac:dyDescent="0.25">
      <c r="M663" s="133"/>
      <c r="N663" s="133"/>
      <c r="O663" s="133"/>
      <c r="P663" s="133"/>
      <c r="Q663" s="133"/>
      <c r="R663" s="133"/>
      <c r="S663" s="133"/>
      <c r="T663" s="53"/>
    </row>
    <row r="664" spans="13:20" x14ac:dyDescent="0.25">
      <c r="M664" s="133"/>
      <c r="N664" s="133"/>
      <c r="O664" s="133"/>
      <c r="P664" s="133"/>
      <c r="Q664" s="133"/>
      <c r="R664" s="133"/>
      <c r="S664" s="133"/>
      <c r="T664" s="53"/>
    </row>
    <row r="665" spans="13:20" x14ac:dyDescent="0.25">
      <c r="M665" s="133"/>
      <c r="N665" s="133"/>
      <c r="O665" s="133"/>
      <c r="P665" s="133"/>
      <c r="Q665" s="133"/>
      <c r="R665" s="133"/>
      <c r="S665" s="133"/>
      <c r="T665" s="53"/>
    </row>
    <row r="666" spans="13:20" x14ac:dyDescent="0.25">
      <c r="M666" s="133"/>
      <c r="N666" s="133"/>
      <c r="O666" s="133"/>
      <c r="P666" s="133"/>
      <c r="Q666" s="133"/>
      <c r="R666" s="133"/>
      <c r="S666" s="133"/>
      <c r="T666" s="53"/>
    </row>
    <row r="667" spans="13:20" x14ac:dyDescent="0.25">
      <c r="M667" s="133"/>
      <c r="N667" s="133"/>
      <c r="O667" s="133"/>
      <c r="P667" s="133"/>
      <c r="Q667" s="133"/>
      <c r="R667" s="133"/>
      <c r="S667" s="133"/>
      <c r="T667" s="53"/>
    </row>
    <row r="668" spans="13:20" x14ac:dyDescent="0.25">
      <c r="M668" s="133"/>
      <c r="N668" s="133"/>
      <c r="O668" s="133"/>
      <c r="P668" s="133"/>
      <c r="Q668" s="133"/>
      <c r="R668" s="133"/>
      <c r="S668" s="133"/>
      <c r="T668" s="53"/>
    </row>
    <row r="669" spans="13:20" x14ac:dyDescent="0.25">
      <c r="M669" s="133"/>
      <c r="N669" s="133"/>
      <c r="O669" s="133"/>
      <c r="P669" s="133"/>
      <c r="Q669" s="133"/>
      <c r="R669" s="133"/>
      <c r="S669" s="133"/>
      <c r="T669" s="53"/>
    </row>
    <row r="670" spans="13:20" x14ac:dyDescent="0.25">
      <c r="M670" s="133"/>
      <c r="N670" s="133"/>
      <c r="O670" s="133"/>
      <c r="P670" s="133"/>
      <c r="Q670" s="133"/>
      <c r="R670" s="133"/>
      <c r="S670" s="133"/>
      <c r="T670" s="53"/>
    </row>
    <row r="671" spans="13:20" x14ac:dyDescent="0.25">
      <c r="M671" s="133"/>
      <c r="N671" s="133"/>
      <c r="O671" s="133"/>
      <c r="P671" s="133"/>
      <c r="Q671" s="133"/>
      <c r="R671" s="133"/>
      <c r="S671" s="133"/>
      <c r="T671" s="53"/>
    </row>
    <row r="672" spans="13:20" x14ac:dyDescent="0.25">
      <c r="M672" s="133"/>
      <c r="N672" s="133"/>
      <c r="O672" s="133"/>
      <c r="P672" s="133"/>
      <c r="Q672" s="133"/>
      <c r="R672" s="133"/>
      <c r="S672" s="133"/>
      <c r="T672" s="53"/>
    </row>
    <row r="673" spans="13:20" x14ac:dyDescent="0.25">
      <c r="M673" s="133"/>
      <c r="N673" s="133"/>
      <c r="O673" s="133"/>
      <c r="P673" s="133"/>
      <c r="Q673" s="133"/>
      <c r="R673" s="133"/>
      <c r="S673" s="133"/>
      <c r="T673" s="53"/>
    </row>
    <row r="674" spans="13:20" x14ac:dyDescent="0.25">
      <c r="M674" s="133"/>
      <c r="N674" s="133"/>
      <c r="O674" s="133"/>
      <c r="P674" s="133"/>
      <c r="Q674" s="133"/>
      <c r="R674" s="133"/>
      <c r="S674" s="133"/>
      <c r="T674" s="53"/>
    </row>
    <row r="675" spans="13:20" x14ac:dyDescent="0.25">
      <c r="M675" s="133"/>
      <c r="N675" s="133"/>
      <c r="O675" s="133"/>
      <c r="P675" s="133"/>
      <c r="Q675" s="133"/>
      <c r="R675" s="133"/>
      <c r="S675" s="133"/>
      <c r="T675" s="53"/>
    </row>
    <row r="676" spans="13:20" x14ac:dyDescent="0.25">
      <c r="M676" s="133"/>
      <c r="N676" s="133"/>
      <c r="O676" s="133"/>
      <c r="P676" s="133"/>
      <c r="Q676" s="133"/>
      <c r="R676" s="133"/>
      <c r="S676" s="133"/>
      <c r="T676" s="53"/>
    </row>
    <row r="677" spans="13:20" x14ac:dyDescent="0.25">
      <c r="M677" s="133"/>
      <c r="N677" s="133"/>
      <c r="O677" s="133"/>
      <c r="P677" s="133"/>
      <c r="Q677" s="133"/>
      <c r="R677" s="133"/>
      <c r="S677" s="133"/>
      <c r="T677" s="53"/>
    </row>
    <row r="678" spans="13:20" x14ac:dyDescent="0.25">
      <c r="M678" s="133"/>
      <c r="N678" s="133"/>
      <c r="O678" s="133"/>
      <c r="P678" s="133"/>
      <c r="Q678" s="133"/>
      <c r="R678" s="133"/>
      <c r="S678" s="133"/>
      <c r="T678" s="53"/>
    </row>
    <row r="679" spans="13:20" x14ac:dyDescent="0.25">
      <c r="M679" s="133"/>
      <c r="N679" s="133"/>
      <c r="O679" s="133"/>
      <c r="P679" s="133"/>
      <c r="Q679" s="133"/>
      <c r="R679" s="133"/>
      <c r="S679" s="133"/>
      <c r="T679" s="53"/>
    </row>
    <row r="680" spans="13:20" x14ac:dyDescent="0.25">
      <c r="M680" s="133"/>
      <c r="N680" s="133"/>
      <c r="O680" s="133"/>
      <c r="P680" s="133"/>
      <c r="Q680" s="133"/>
      <c r="R680" s="133"/>
      <c r="S680" s="133"/>
      <c r="T680" s="53"/>
    </row>
    <row r="681" spans="13:20" x14ac:dyDescent="0.25">
      <c r="M681" s="133"/>
      <c r="N681" s="133"/>
      <c r="O681" s="133"/>
      <c r="P681" s="133"/>
      <c r="Q681" s="133"/>
      <c r="R681" s="133"/>
      <c r="S681" s="133"/>
      <c r="T681" s="53"/>
    </row>
    <row r="682" spans="13:20" x14ac:dyDescent="0.25">
      <c r="M682" s="133"/>
      <c r="N682" s="133"/>
      <c r="O682" s="133"/>
      <c r="P682" s="133"/>
      <c r="Q682" s="133"/>
      <c r="R682" s="133"/>
      <c r="S682" s="133"/>
      <c r="T682" s="53"/>
    </row>
    <row r="683" spans="13:20" x14ac:dyDescent="0.25">
      <c r="M683" s="133"/>
      <c r="N683" s="133"/>
      <c r="O683" s="133"/>
      <c r="P683" s="133"/>
      <c r="Q683" s="133"/>
      <c r="R683" s="133"/>
      <c r="S683" s="133"/>
      <c r="T683" s="53"/>
    </row>
    <row r="684" spans="13:20" x14ac:dyDescent="0.25">
      <c r="M684" s="133"/>
      <c r="N684" s="133"/>
      <c r="O684" s="133"/>
      <c r="P684" s="133"/>
      <c r="Q684" s="133"/>
      <c r="R684" s="133"/>
      <c r="S684" s="133"/>
      <c r="T684" s="53"/>
    </row>
    <row r="685" spans="13:20" x14ac:dyDescent="0.25">
      <c r="M685" s="133"/>
      <c r="N685" s="133"/>
      <c r="O685" s="133"/>
      <c r="P685" s="133"/>
      <c r="Q685" s="133"/>
      <c r="R685" s="133"/>
      <c r="S685" s="133"/>
      <c r="T685" s="53"/>
    </row>
    <row r="686" spans="13:20" x14ac:dyDescent="0.25">
      <c r="M686" s="133"/>
      <c r="N686" s="133"/>
      <c r="O686" s="133"/>
      <c r="P686" s="133"/>
      <c r="Q686" s="133"/>
      <c r="R686" s="133"/>
      <c r="S686" s="133"/>
      <c r="T686" s="53"/>
    </row>
    <row r="687" spans="13:20" x14ac:dyDescent="0.25">
      <c r="M687" s="133"/>
      <c r="N687" s="133"/>
      <c r="O687" s="133"/>
      <c r="P687" s="133"/>
      <c r="Q687" s="133"/>
      <c r="R687" s="133"/>
      <c r="S687" s="133"/>
      <c r="T687" s="53"/>
    </row>
    <row r="688" spans="13:20" x14ac:dyDescent="0.25">
      <c r="M688" s="133"/>
      <c r="N688" s="133"/>
      <c r="O688" s="133"/>
      <c r="P688" s="133"/>
      <c r="Q688" s="133"/>
      <c r="R688" s="133"/>
      <c r="S688" s="133"/>
      <c r="T688" s="53"/>
    </row>
    <row r="689" spans="13:20" x14ac:dyDescent="0.25">
      <c r="M689" s="133"/>
      <c r="N689" s="133"/>
      <c r="O689" s="133"/>
      <c r="P689" s="133"/>
      <c r="Q689" s="133"/>
      <c r="R689" s="133"/>
      <c r="S689" s="133"/>
      <c r="T689" s="53"/>
    </row>
    <row r="690" spans="13:20" x14ac:dyDescent="0.25">
      <c r="M690" s="133"/>
      <c r="N690" s="133"/>
      <c r="O690" s="133"/>
      <c r="P690" s="133"/>
      <c r="Q690" s="133"/>
      <c r="R690" s="133"/>
      <c r="S690" s="133"/>
      <c r="T690" s="53"/>
    </row>
    <row r="691" spans="13:20" x14ac:dyDescent="0.25">
      <c r="M691" s="133"/>
      <c r="N691" s="133"/>
      <c r="O691" s="133"/>
      <c r="P691" s="133"/>
      <c r="Q691" s="133"/>
      <c r="R691" s="133"/>
      <c r="S691" s="133"/>
      <c r="T691" s="53"/>
    </row>
    <row r="692" spans="13:20" x14ac:dyDescent="0.25">
      <c r="M692" s="133"/>
      <c r="N692" s="133"/>
      <c r="O692" s="133"/>
      <c r="P692" s="133"/>
      <c r="Q692" s="133"/>
      <c r="R692" s="133"/>
      <c r="S692" s="133"/>
      <c r="T692" s="53"/>
    </row>
    <row r="693" spans="13:20" x14ac:dyDescent="0.25">
      <c r="M693" s="133"/>
      <c r="N693" s="133"/>
      <c r="O693" s="133"/>
      <c r="P693" s="133"/>
      <c r="Q693" s="133"/>
      <c r="R693" s="133"/>
      <c r="S693" s="133"/>
      <c r="T693" s="53"/>
    </row>
    <row r="694" spans="13:20" x14ac:dyDescent="0.25">
      <c r="M694" s="133"/>
      <c r="N694" s="133"/>
      <c r="O694" s="133"/>
      <c r="P694" s="133"/>
      <c r="Q694" s="133"/>
      <c r="R694" s="133"/>
      <c r="S694" s="133"/>
      <c r="T694" s="53"/>
    </row>
    <row r="695" spans="13:20" x14ac:dyDescent="0.25">
      <c r="M695" s="133"/>
      <c r="N695" s="133"/>
      <c r="O695" s="133"/>
      <c r="P695" s="133"/>
      <c r="Q695" s="133"/>
      <c r="R695" s="133"/>
      <c r="S695" s="133"/>
      <c r="T695" s="53"/>
    </row>
    <row r="696" spans="13:20" x14ac:dyDescent="0.25">
      <c r="M696" s="133"/>
      <c r="N696" s="133"/>
      <c r="O696" s="133"/>
      <c r="P696" s="133"/>
      <c r="Q696" s="133"/>
      <c r="R696" s="133"/>
      <c r="S696" s="133"/>
      <c r="T696" s="53"/>
    </row>
    <row r="697" spans="13:20" x14ac:dyDescent="0.25">
      <c r="M697" s="133"/>
      <c r="N697" s="133"/>
      <c r="O697" s="133"/>
      <c r="P697" s="133"/>
      <c r="Q697" s="133"/>
      <c r="R697" s="133"/>
      <c r="S697" s="133"/>
      <c r="T697" s="53"/>
    </row>
    <row r="698" spans="13:20" x14ac:dyDescent="0.25">
      <c r="M698" s="133"/>
      <c r="N698" s="133"/>
      <c r="O698" s="133"/>
      <c r="P698" s="133"/>
      <c r="Q698" s="133"/>
      <c r="R698" s="133"/>
      <c r="S698" s="133"/>
      <c r="T698" s="53"/>
    </row>
    <row r="699" spans="13:20" x14ac:dyDescent="0.25">
      <c r="M699" s="133"/>
      <c r="N699" s="133"/>
      <c r="O699" s="133"/>
      <c r="P699" s="133"/>
      <c r="Q699" s="133"/>
      <c r="R699" s="133"/>
      <c r="S699" s="133"/>
      <c r="T699" s="53"/>
    </row>
    <row r="700" spans="13:20" x14ac:dyDescent="0.25">
      <c r="M700" s="133"/>
      <c r="N700" s="133"/>
      <c r="O700" s="133"/>
      <c r="P700" s="133"/>
      <c r="Q700" s="133"/>
      <c r="R700" s="133"/>
      <c r="S700" s="133"/>
      <c r="T700" s="53"/>
    </row>
    <row r="701" spans="13:20" x14ac:dyDescent="0.25">
      <c r="M701" s="133"/>
      <c r="N701" s="133"/>
      <c r="O701" s="133"/>
      <c r="P701" s="133"/>
      <c r="Q701" s="133"/>
      <c r="R701" s="133"/>
      <c r="S701" s="133"/>
      <c r="T701" s="53"/>
    </row>
    <row r="702" spans="13:20" x14ac:dyDescent="0.25">
      <c r="M702" s="133"/>
      <c r="N702" s="133"/>
      <c r="O702" s="133"/>
      <c r="P702" s="133"/>
      <c r="Q702" s="133"/>
      <c r="R702" s="133"/>
      <c r="S702" s="133"/>
      <c r="T702" s="53"/>
    </row>
    <row r="703" spans="13:20" x14ac:dyDescent="0.25">
      <c r="M703" s="133"/>
      <c r="N703" s="133"/>
      <c r="O703" s="133"/>
      <c r="P703" s="133"/>
      <c r="Q703" s="133"/>
      <c r="R703" s="133"/>
      <c r="S703" s="133"/>
      <c r="T703" s="53"/>
    </row>
    <row r="704" spans="13:20" x14ac:dyDescent="0.25">
      <c r="M704" s="133"/>
      <c r="N704" s="133"/>
      <c r="O704" s="133"/>
      <c r="P704" s="133"/>
      <c r="Q704" s="133"/>
      <c r="R704" s="133"/>
      <c r="S704" s="133"/>
      <c r="T704" s="53"/>
    </row>
    <row r="705" spans="13:20" x14ac:dyDescent="0.25">
      <c r="M705" s="133"/>
      <c r="N705" s="133"/>
      <c r="O705" s="133"/>
      <c r="P705" s="133"/>
      <c r="Q705" s="133"/>
      <c r="R705" s="133"/>
      <c r="S705" s="133"/>
      <c r="T705" s="53"/>
    </row>
    <row r="706" spans="13:20" x14ac:dyDescent="0.25">
      <c r="M706" s="133"/>
      <c r="N706" s="133"/>
      <c r="O706" s="133"/>
      <c r="P706" s="133"/>
      <c r="Q706" s="133"/>
      <c r="R706" s="133"/>
      <c r="S706" s="133"/>
      <c r="T706" s="53"/>
    </row>
    <row r="707" spans="13:20" x14ac:dyDescent="0.25">
      <c r="M707" s="133"/>
      <c r="N707" s="133"/>
      <c r="O707" s="133"/>
      <c r="P707" s="133"/>
      <c r="Q707" s="133"/>
      <c r="R707" s="133"/>
      <c r="S707" s="133"/>
      <c r="T707" s="53"/>
    </row>
    <row r="708" spans="13:20" x14ac:dyDescent="0.25">
      <c r="M708" s="133"/>
      <c r="N708" s="133"/>
      <c r="O708" s="133"/>
      <c r="P708" s="133"/>
      <c r="Q708" s="133"/>
      <c r="R708" s="133"/>
      <c r="S708" s="133"/>
      <c r="T708" s="53"/>
    </row>
    <row r="709" spans="13:20" x14ac:dyDescent="0.25">
      <c r="M709" s="133"/>
      <c r="N709" s="133"/>
      <c r="O709" s="133"/>
      <c r="P709" s="133"/>
      <c r="Q709" s="133"/>
      <c r="R709" s="133"/>
      <c r="S709" s="133"/>
      <c r="T709" s="53"/>
    </row>
    <row r="710" spans="13:20" x14ac:dyDescent="0.25">
      <c r="M710" s="133"/>
      <c r="N710" s="133"/>
      <c r="O710" s="133"/>
      <c r="P710" s="133"/>
      <c r="Q710" s="133"/>
      <c r="R710" s="133"/>
      <c r="S710" s="133"/>
      <c r="T710" s="53"/>
    </row>
    <row r="711" spans="13:20" x14ac:dyDescent="0.25">
      <c r="M711" s="133"/>
      <c r="N711" s="133"/>
      <c r="O711" s="133"/>
      <c r="P711" s="133"/>
      <c r="Q711" s="133"/>
      <c r="R711" s="133"/>
      <c r="S711" s="133"/>
      <c r="T711" s="53"/>
    </row>
    <row r="712" spans="13:20" x14ac:dyDescent="0.25">
      <c r="M712" s="133"/>
      <c r="N712" s="133"/>
      <c r="O712" s="133"/>
      <c r="P712" s="133"/>
      <c r="Q712" s="133"/>
      <c r="R712" s="133"/>
      <c r="S712" s="133"/>
      <c r="T712" s="53"/>
    </row>
    <row r="713" spans="13:20" x14ac:dyDescent="0.25">
      <c r="M713" s="133"/>
      <c r="N713" s="133"/>
      <c r="O713" s="133"/>
      <c r="P713" s="133"/>
      <c r="Q713" s="133"/>
      <c r="R713" s="133"/>
      <c r="S713" s="133"/>
      <c r="T713" s="53"/>
    </row>
    <row r="714" spans="13:20" x14ac:dyDescent="0.25">
      <c r="M714" s="133"/>
      <c r="N714" s="133"/>
      <c r="O714" s="133"/>
      <c r="P714" s="133"/>
      <c r="Q714" s="133"/>
      <c r="R714" s="133"/>
      <c r="S714" s="133"/>
      <c r="T714" s="53"/>
    </row>
    <row r="715" spans="13:20" x14ac:dyDescent="0.25">
      <c r="M715" s="133"/>
      <c r="N715" s="133"/>
      <c r="O715" s="133"/>
      <c r="P715" s="133"/>
      <c r="Q715" s="133"/>
      <c r="R715" s="133"/>
      <c r="S715" s="133"/>
      <c r="T715" s="53"/>
    </row>
    <row r="716" spans="13:20" x14ac:dyDescent="0.25">
      <c r="M716" s="133"/>
      <c r="N716" s="133"/>
      <c r="O716" s="133"/>
      <c r="P716" s="133"/>
      <c r="Q716" s="133"/>
      <c r="R716" s="133"/>
      <c r="S716" s="133"/>
      <c r="T716" s="53"/>
    </row>
    <row r="717" spans="13:20" x14ac:dyDescent="0.25">
      <c r="M717" s="133"/>
      <c r="N717" s="133"/>
      <c r="O717" s="133"/>
      <c r="P717" s="133"/>
      <c r="Q717" s="133"/>
      <c r="R717" s="133"/>
      <c r="S717" s="133"/>
      <c r="T717" s="53"/>
    </row>
    <row r="718" spans="13:20" x14ac:dyDescent="0.25">
      <c r="M718" s="133"/>
      <c r="N718" s="133"/>
      <c r="O718" s="133"/>
      <c r="P718" s="133"/>
      <c r="Q718" s="133"/>
      <c r="R718" s="133"/>
      <c r="S718" s="133"/>
      <c r="T718" s="53"/>
    </row>
    <row r="719" spans="13:20" x14ac:dyDescent="0.25">
      <c r="M719" s="133"/>
      <c r="N719" s="133"/>
      <c r="O719" s="133"/>
      <c r="P719" s="133"/>
      <c r="Q719" s="133"/>
      <c r="R719" s="133"/>
      <c r="S719" s="133"/>
      <c r="T719" s="53"/>
    </row>
    <row r="720" spans="13:20" x14ac:dyDescent="0.25">
      <c r="M720" s="133"/>
      <c r="N720" s="133"/>
      <c r="O720" s="133"/>
      <c r="P720" s="133"/>
      <c r="Q720" s="133"/>
      <c r="R720" s="133"/>
      <c r="S720" s="133"/>
      <c r="T720" s="53"/>
    </row>
    <row r="721" spans="13:20" x14ac:dyDescent="0.25">
      <c r="M721" s="133"/>
      <c r="N721" s="133"/>
      <c r="O721" s="133"/>
      <c r="P721" s="133"/>
      <c r="Q721" s="133"/>
      <c r="R721" s="133"/>
      <c r="S721" s="133"/>
      <c r="T721" s="53"/>
    </row>
    <row r="722" spans="13:20" x14ac:dyDescent="0.25">
      <c r="M722" s="133"/>
      <c r="N722" s="133"/>
      <c r="O722" s="133"/>
      <c r="P722" s="133"/>
      <c r="Q722" s="133"/>
      <c r="R722" s="133"/>
      <c r="S722" s="133"/>
      <c r="T722" s="53"/>
    </row>
    <row r="723" spans="13:20" x14ac:dyDescent="0.25">
      <c r="M723" s="133"/>
      <c r="N723" s="133"/>
      <c r="O723" s="133"/>
      <c r="P723" s="133"/>
      <c r="Q723" s="133"/>
      <c r="R723" s="133"/>
      <c r="S723" s="133"/>
      <c r="T723" s="53"/>
    </row>
    <row r="724" spans="13:20" x14ac:dyDescent="0.25">
      <c r="M724" s="133"/>
      <c r="N724" s="133"/>
      <c r="O724" s="133"/>
      <c r="P724" s="133"/>
      <c r="Q724" s="133"/>
      <c r="R724" s="133"/>
      <c r="S724" s="133"/>
      <c r="T724" s="53"/>
    </row>
    <row r="725" spans="13:20" x14ac:dyDescent="0.25">
      <c r="M725" s="133"/>
      <c r="N725" s="133"/>
      <c r="O725" s="133"/>
      <c r="P725" s="133"/>
      <c r="Q725" s="133"/>
      <c r="R725" s="133"/>
      <c r="S725" s="133"/>
      <c r="T725" s="53"/>
    </row>
    <row r="726" spans="13:20" x14ac:dyDescent="0.25">
      <c r="M726" s="133"/>
      <c r="N726" s="133"/>
      <c r="O726" s="133"/>
      <c r="P726" s="133"/>
      <c r="Q726" s="133"/>
      <c r="R726" s="133"/>
      <c r="S726" s="133"/>
      <c r="T726" s="53"/>
    </row>
    <row r="727" spans="13:20" x14ac:dyDescent="0.25">
      <c r="M727" s="133"/>
      <c r="N727" s="133"/>
      <c r="O727" s="133"/>
      <c r="P727" s="133"/>
      <c r="Q727" s="133"/>
      <c r="R727" s="133"/>
      <c r="S727" s="133"/>
      <c r="T727" s="53"/>
    </row>
    <row r="728" spans="13:20" x14ac:dyDescent="0.25">
      <c r="M728" s="133"/>
      <c r="N728" s="133"/>
      <c r="O728" s="133"/>
      <c r="P728" s="133"/>
      <c r="Q728" s="133"/>
      <c r="R728" s="133"/>
      <c r="S728" s="133"/>
      <c r="T728" s="53"/>
    </row>
    <row r="729" spans="13:20" x14ac:dyDescent="0.25">
      <c r="M729" s="133"/>
      <c r="N729" s="133"/>
      <c r="O729" s="133"/>
      <c r="P729" s="133"/>
      <c r="Q729" s="133"/>
      <c r="R729" s="133"/>
      <c r="S729" s="133"/>
      <c r="T729" s="53"/>
    </row>
    <row r="730" spans="13:20" x14ac:dyDescent="0.25">
      <c r="M730" s="133"/>
      <c r="N730" s="133"/>
      <c r="O730" s="133"/>
      <c r="P730" s="133"/>
      <c r="Q730" s="133"/>
      <c r="R730" s="133"/>
      <c r="S730" s="133"/>
      <c r="T730" s="53"/>
    </row>
    <row r="731" spans="13:20" x14ac:dyDescent="0.25">
      <c r="M731" s="133"/>
      <c r="N731" s="133"/>
      <c r="O731" s="133"/>
      <c r="P731" s="133"/>
      <c r="Q731" s="133"/>
      <c r="R731" s="133"/>
      <c r="S731" s="133"/>
      <c r="T731" s="53"/>
    </row>
    <row r="732" spans="13:20" x14ac:dyDescent="0.25">
      <c r="M732" s="133"/>
      <c r="N732" s="133"/>
      <c r="O732" s="133"/>
      <c r="P732" s="133"/>
      <c r="Q732" s="133"/>
      <c r="R732" s="133"/>
      <c r="S732" s="133"/>
      <c r="T732" s="53"/>
    </row>
    <row r="733" spans="13:20" x14ac:dyDescent="0.25">
      <c r="M733" s="133"/>
      <c r="N733" s="133"/>
      <c r="O733" s="133"/>
      <c r="P733" s="133"/>
      <c r="Q733" s="133"/>
      <c r="R733" s="133"/>
      <c r="S733" s="133"/>
      <c r="T733" s="53"/>
    </row>
    <row r="734" spans="13:20" x14ac:dyDescent="0.25">
      <c r="M734" s="133"/>
      <c r="N734" s="133"/>
      <c r="O734" s="133"/>
      <c r="P734" s="133"/>
      <c r="Q734" s="133"/>
      <c r="R734" s="133"/>
      <c r="S734" s="133"/>
      <c r="T734" s="53"/>
    </row>
    <row r="735" spans="13:20" x14ac:dyDescent="0.25">
      <c r="M735" s="133"/>
      <c r="N735" s="133"/>
      <c r="O735" s="133"/>
      <c r="P735" s="133"/>
      <c r="Q735" s="133"/>
      <c r="R735" s="133"/>
      <c r="S735" s="133"/>
      <c r="T735" s="53"/>
    </row>
    <row r="736" spans="13:20" x14ac:dyDescent="0.25">
      <c r="M736" s="133"/>
      <c r="N736" s="133"/>
      <c r="O736" s="133"/>
      <c r="P736" s="133"/>
      <c r="Q736" s="133"/>
      <c r="R736" s="133"/>
      <c r="S736" s="133"/>
      <c r="T736" s="53"/>
    </row>
    <row r="737" spans="13:20" x14ac:dyDescent="0.25">
      <c r="M737" s="133"/>
      <c r="N737" s="133"/>
      <c r="O737" s="133"/>
      <c r="P737" s="133"/>
      <c r="Q737" s="133"/>
      <c r="R737" s="133"/>
      <c r="S737" s="133"/>
      <c r="T737" s="53"/>
    </row>
    <row r="738" spans="13:20" x14ac:dyDescent="0.25">
      <c r="M738" s="133"/>
      <c r="N738" s="133"/>
      <c r="O738" s="133"/>
      <c r="P738" s="133"/>
      <c r="Q738" s="133"/>
      <c r="R738" s="133"/>
      <c r="S738" s="133"/>
      <c r="T738" s="53"/>
    </row>
    <row r="739" spans="13:20" x14ac:dyDescent="0.25">
      <c r="M739" s="133"/>
      <c r="N739" s="133"/>
      <c r="O739" s="133"/>
      <c r="P739" s="133"/>
      <c r="Q739" s="133"/>
      <c r="R739" s="133"/>
      <c r="S739" s="133"/>
      <c r="T739" s="53"/>
    </row>
    <row r="740" spans="13:20" x14ac:dyDescent="0.25">
      <c r="M740" s="133"/>
      <c r="N740" s="133"/>
      <c r="O740" s="133"/>
      <c r="P740" s="133"/>
      <c r="Q740" s="133"/>
      <c r="R740" s="133"/>
      <c r="S740" s="133"/>
      <c r="T740" s="53"/>
    </row>
    <row r="741" spans="13:20" x14ac:dyDescent="0.25">
      <c r="M741" s="133"/>
      <c r="N741" s="133"/>
      <c r="O741" s="133"/>
      <c r="P741" s="133"/>
      <c r="Q741" s="133"/>
      <c r="R741" s="133"/>
      <c r="S741" s="133"/>
      <c r="T741" s="53"/>
    </row>
    <row r="742" spans="13:20" x14ac:dyDescent="0.25">
      <c r="M742" s="133"/>
      <c r="N742" s="133"/>
      <c r="O742" s="133"/>
      <c r="P742" s="133"/>
      <c r="Q742" s="133"/>
      <c r="R742" s="133"/>
      <c r="S742" s="133"/>
      <c r="T742" s="53"/>
    </row>
    <row r="743" spans="13:20" x14ac:dyDescent="0.25">
      <c r="M743" s="133"/>
      <c r="N743" s="133"/>
      <c r="O743" s="133"/>
      <c r="P743" s="133"/>
      <c r="Q743" s="133"/>
      <c r="R743" s="133"/>
      <c r="S743" s="133"/>
      <c r="T743" s="53"/>
    </row>
    <row r="744" spans="13:20" x14ac:dyDescent="0.25">
      <c r="M744" s="133"/>
      <c r="N744" s="133"/>
      <c r="O744" s="133"/>
      <c r="P744" s="133"/>
      <c r="Q744" s="133"/>
      <c r="R744" s="133"/>
      <c r="S744" s="133"/>
      <c r="T744" s="53"/>
    </row>
    <row r="745" spans="13:20" x14ac:dyDescent="0.25">
      <c r="M745" s="133"/>
      <c r="N745" s="133"/>
      <c r="O745" s="133"/>
      <c r="P745" s="133"/>
      <c r="Q745" s="133"/>
      <c r="R745" s="133"/>
      <c r="S745" s="133"/>
      <c r="T745" s="53"/>
    </row>
    <row r="746" spans="13:20" x14ac:dyDescent="0.25">
      <c r="M746" s="133"/>
      <c r="N746" s="133"/>
      <c r="O746" s="133"/>
      <c r="P746" s="133"/>
      <c r="Q746" s="133"/>
      <c r="R746" s="133"/>
      <c r="S746" s="133"/>
      <c r="T746" s="53"/>
    </row>
    <row r="747" spans="13:20" x14ac:dyDescent="0.25">
      <c r="M747" s="133"/>
      <c r="N747" s="133"/>
      <c r="O747" s="133"/>
      <c r="P747" s="133"/>
      <c r="Q747" s="133"/>
      <c r="R747" s="133"/>
      <c r="S747" s="133"/>
      <c r="T747" s="53"/>
    </row>
    <row r="748" spans="13:20" x14ac:dyDescent="0.25">
      <c r="M748" s="133"/>
      <c r="N748" s="133"/>
      <c r="O748" s="133"/>
      <c r="P748" s="133"/>
      <c r="Q748" s="133"/>
      <c r="R748" s="133"/>
      <c r="S748" s="133"/>
      <c r="T748" s="53"/>
    </row>
    <row r="749" spans="13:20" x14ac:dyDescent="0.25">
      <c r="M749" s="133"/>
      <c r="N749" s="133"/>
      <c r="O749" s="133"/>
      <c r="P749" s="133"/>
      <c r="Q749" s="133"/>
      <c r="R749" s="133"/>
      <c r="S749" s="133"/>
      <c r="T749" s="53"/>
    </row>
    <row r="750" spans="13:20" x14ac:dyDescent="0.25">
      <c r="M750" s="133"/>
      <c r="N750" s="133"/>
      <c r="O750" s="133"/>
      <c r="P750" s="133"/>
      <c r="Q750" s="133"/>
      <c r="R750" s="133"/>
      <c r="S750" s="133"/>
      <c r="T750" s="53"/>
    </row>
    <row r="751" spans="13:20" x14ac:dyDescent="0.25">
      <c r="M751" s="133"/>
      <c r="N751" s="133"/>
      <c r="O751" s="133"/>
      <c r="P751" s="133"/>
      <c r="Q751" s="133"/>
      <c r="R751" s="133"/>
      <c r="S751" s="133"/>
      <c r="T751" s="53"/>
    </row>
    <row r="752" spans="13:20" x14ac:dyDescent="0.25">
      <c r="M752" s="133"/>
      <c r="N752" s="133"/>
      <c r="O752" s="133"/>
      <c r="P752" s="133"/>
      <c r="Q752" s="133"/>
      <c r="R752" s="133"/>
      <c r="S752" s="133"/>
      <c r="T752" s="53"/>
    </row>
    <row r="753" spans="13:20" x14ac:dyDescent="0.25">
      <c r="M753" s="133"/>
      <c r="N753" s="133"/>
      <c r="O753" s="133"/>
      <c r="P753" s="133"/>
      <c r="Q753" s="133"/>
      <c r="R753" s="133"/>
      <c r="S753" s="133"/>
      <c r="T753" s="53"/>
    </row>
    <row r="754" spans="13:20" x14ac:dyDescent="0.25">
      <c r="M754" s="133"/>
      <c r="N754" s="133"/>
      <c r="O754" s="133"/>
      <c r="P754" s="133"/>
      <c r="Q754" s="133"/>
      <c r="R754" s="133"/>
      <c r="S754" s="133"/>
      <c r="T754" s="53"/>
    </row>
    <row r="755" spans="13:20" x14ac:dyDescent="0.25">
      <c r="M755" s="133"/>
      <c r="N755" s="133"/>
      <c r="O755" s="133"/>
      <c r="P755" s="133"/>
      <c r="Q755" s="133"/>
      <c r="R755" s="133"/>
      <c r="S755" s="133"/>
      <c r="T755" s="53"/>
    </row>
    <row r="756" spans="13:20" x14ac:dyDescent="0.25">
      <c r="M756" s="133"/>
      <c r="N756" s="133"/>
      <c r="O756" s="133"/>
      <c r="P756" s="133"/>
      <c r="Q756" s="133"/>
      <c r="R756" s="133"/>
      <c r="S756" s="133"/>
      <c r="T756" s="53"/>
    </row>
    <row r="757" spans="13:20" x14ac:dyDescent="0.25">
      <c r="M757" s="133"/>
      <c r="N757" s="133"/>
      <c r="O757" s="133"/>
      <c r="P757" s="133"/>
      <c r="Q757" s="133"/>
      <c r="R757" s="133"/>
      <c r="S757" s="133"/>
      <c r="T757" s="53"/>
    </row>
    <row r="758" spans="13:20" x14ac:dyDescent="0.25">
      <c r="M758" s="133"/>
      <c r="N758" s="133"/>
      <c r="O758" s="133"/>
      <c r="P758" s="133"/>
      <c r="Q758" s="133"/>
      <c r="R758" s="133"/>
      <c r="S758" s="133"/>
      <c r="T758" s="53"/>
    </row>
    <row r="759" spans="13:20" x14ac:dyDescent="0.25">
      <c r="M759" s="133"/>
      <c r="N759" s="133"/>
      <c r="O759" s="133"/>
      <c r="P759" s="133"/>
      <c r="Q759" s="133"/>
      <c r="R759" s="133"/>
      <c r="S759" s="133"/>
      <c r="T759" s="53"/>
    </row>
    <row r="760" spans="13:20" x14ac:dyDescent="0.25">
      <c r="M760" s="133"/>
      <c r="N760" s="133"/>
      <c r="O760" s="133"/>
      <c r="P760" s="133"/>
      <c r="Q760" s="133"/>
      <c r="R760" s="133"/>
      <c r="S760" s="133"/>
      <c r="T760" s="53"/>
    </row>
    <row r="761" spans="13:20" x14ac:dyDescent="0.25">
      <c r="M761" s="133"/>
      <c r="N761" s="133"/>
      <c r="O761" s="133"/>
      <c r="P761" s="133"/>
      <c r="Q761" s="133"/>
      <c r="R761" s="133"/>
      <c r="S761" s="133"/>
      <c r="T761" s="53"/>
    </row>
    <row r="762" spans="13:20" x14ac:dyDescent="0.25">
      <c r="M762" s="133"/>
      <c r="N762" s="133"/>
      <c r="O762" s="133"/>
      <c r="P762" s="133"/>
      <c r="Q762" s="133"/>
      <c r="R762" s="133"/>
      <c r="S762" s="133"/>
      <c r="T762" s="53"/>
    </row>
    <row r="763" spans="13:20" x14ac:dyDescent="0.25">
      <c r="M763" s="133"/>
      <c r="N763" s="133"/>
      <c r="O763" s="133"/>
      <c r="P763" s="133"/>
      <c r="Q763" s="133"/>
      <c r="R763" s="133"/>
      <c r="S763" s="133"/>
      <c r="T763" s="53"/>
    </row>
    <row r="764" spans="13:20" x14ac:dyDescent="0.25">
      <c r="M764" s="133"/>
      <c r="N764" s="133"/>
      <c r="O764" s="133"/>
      <c r="P764" s="133"/>
      <c r="Q764" s="133"/>
      <c r="R764" s="133"/>
      <c r="S764" s="133"/>
      <c r="T764" s="53"/>
    </row>
    <row r="765" spans="13:20" x14ac:dyDescent="0.25">
      <c r="M765" s="133"/>
      <c r="N765" s="133"/>
      <c r="O765" s="133"/>
      <c r="P765" s="133"/>
      <c r="Q765" s="133"/>
      <c r="R765" s="133"/>
      <c r="S765" s="133"/>
      <c r="T765" s="53"/>
    </row>
    <row r="766" spans="13:20" x14ac:dyDescent="0.25">
      <c r="M766" s="133"/>
      <c r="N766" s="133"/>
      <c r="O766" s="133"/>
      <c r="P766" s="133"/>
      <c r="Q766" s="133"/>
      <c r="R766" s="133"/>
      <c r="S766" s="133"/>
      <c r="T766" s="53"/>
    </row>
    <row r="767" spans="13:20" x14ac:dyDescent="0.25">
      <c r="M767" s="133"/>
      <c r="N767" s="133"/>
      <c r="O767" s="133"/>
      <c r="P767" s="133"/>
      <c r="Q767" s="133"/>
      <c r="R767" s="133"/>
      <c r="S767" s="133"/>
      <c r="T767" s="53"/>
    </row>
    <row r="768" spans="13:20" x14ac:dyDescent="0.25">
      <c r="M768" s="133"/>
      <c r="N768" s="133"/>
      <c r="O768" s="133"/>
      <c r="P768" s="133"/>
      <c r="Q768" s="133"/>
      <c r="R768" s="133"/>
      <c r="S768" s="133"/>
      <c r="T768" s="53"/>
    </row>
    <row r="769" spans="13:20" x14ac:dyDescent="0.25">
      <c r="M769" s="133"/>
      <c r="N769" s="133"/>
      <c r="O769" s="133"/>
      <c r="P769" s="133"/>
      <c r="Q769" s="133"/>
      <c r="R769" s="133"/>
      <c r="S769" s="133"/>
      <c r="T769" s="53"/>
    </row>
    <row r="770" spans="13:20" x14ac:dyDescent="0.25">
      <c r="M770" s="133"/>
      <c r="N770" s="133"/>
      <c r="O770" s="133"/>
      <c r="P770" s="133"/>
      <c r="Q770" s="133"/>
      <c r="R770" s="133"/>
      <c r="S770" s="133"/>
      <c r="T770" s="53"/>
    </row>
    <row r="771" spans="13:20" x14ac:dyDescent="0.25">
      <c r="M771" s="133"/>
      <c r="N771" s="133"/>
      <c r="O771" s="133"/>
      <c r="P771" s="133"/>
      <c r="Q771" s="133"/>
      <c r="R771" s="133"/>
      <c r="S771" s="133"/>
      <c r="T771" s="53"/>
    </row>
    <row r="772" spans="13:20" x14ac:dyDescent="0.25">
      <c r="M772" s="133"/>
      <c r="N772" s="133"/>
      <c r="O772" s="133"/>
      <c r="P772" s="133"/>
      <c r="Q772" s="133"/>
      <c r="R772" s="133"/>
      <c r="S772" s="133"/>
      <c r="T772" s="53"/>
    </row>
    <row r="773" spans="13:20" x14ac:dyDescent="0.25">
      <c r="M773" s="133"/>
      <c r="N773" s="133"/>
      <c r="O773" s="133"/>
      <c r="P773" s="133"/>
      <c r="Q773" s="133"/>
      <c r="R773" s="133"/>
      <c r="S773" s="133"/>
      <c r="T773" s="53"/>
    </row>
    <row r="774" spans="13:20" x14ac:dyDescent="0.25">
      <c r="M774" s="133"/>
      <c r="N774" s="133"/>
      <c r="O774" s="133"/>
      <c r="P774" s="133"/>
      <c r="Q774" s="133"/>
      <c r="R774" s="133"/>
      <c r="S774" s="133"/>
      <c r="T774" s="53"/>
    </row>
    <row r="775" spans="13:20" x14ac:dyDescent="0.25">
      <c r="M775" s="133"/>
      <c r="N775" s="133"/>
      <c r="O775" s="133"/>
      <c r="P775" s="133"/>
      <c r="Q775" s="133"/>
      <c r="R775" s="133"/>
      <c r="S775" s="133"/>
      <c r="T775" s="53"/>
    </row>
    <row r="776" spans="13:20" x14ac:dyDescent="0.25">
      <c r="M776" s="133"/>
      <c r="N776" s="133"/>
      <c r="O776" s="133"/>
      <c r="P776" s="133"/>
      <c r="Q776" s="133"/>
      <c r="R776" s="133"/>
      <c r="S776" s="133"/>
      <c r="T776" s="53"/>
    </row>
    <row r="777" spans="13:20" x14ac:dyDescent="0.25">
      <c r="M777" s="133"/>
      <c r="N777" s="133"/>
      <c r="O777" s="133"/>
      <c r="P777" s="133"/>
      <c r="Q777" s="133"/>
      <c r="R777" s="133"/>
      <c r="S777" s="133"/>
      <c r="T777" s="53"/>
    </row>
    <row r="778" spans="13:20" x14ac:dyDescent="0.25">
      <c r="M778" s="133"/>
      <c r="N778" s="133"/>
      <c r="O778" s="133"/>
      <c r="P778" s="133"/>
      <c r="Q778" s="133"/>
      <c r="R778" s="133"/>
      <c r="S778" s="133"/>
      <c r="T778" s="53"/>
    </row>
    <row r="779" spans="13:20" x14ac:dyDescent="0.25">
      <c r="M779" s="133"/>
      <c r="N779" s="133"/>
      <c r="O779" s="133"/>
      <c r="P779" s="133"/>
      <c r="Q779" s="133"/>
      <c r="R779" s="133"/>
      <c r="S779" s="133"/>
      <c r="T779" s="53"/>
    </row>
    <row r="780" spans="13:20" x14ac:dyDescent="0.25">
      <c r="M780" s="133"/>
      <c r="N780" s="133"/>
      <c r="O780" s="133"/>
      <c r="P780" s="133"/>
      <c r="Q780" s="133"/>
      <c r="R780" s="133"/>
      <c r="S780" s="133"/>
      <c r="T780" s="53"/>
    </row>
    <row r="781" spans="13:20" x14ac:dyDescent="0.25">
      <c r="M781" s="133"/>
      <c r="N781" s="133"/>
      <c r="O781" s="133"/>
      <c r="P781" s="133"/>
      <c r="Q781" s="133"/>
      <c r="R781" s="133"/>
      <c r="S781" s="133"/>
      <c r="T781" s="53"/>
    </row>
    <row r="782" spans="13:20" x14ac:dyDescent="0.25">
      <c r="M782" s="133"/>
      <c r="N782" s="133"/>
      <c r="O782" s="133"/>
      <c r="P782" s="133"/>
      <c r="Q782" s="133"/>
      <c r="R782" s="133"/>
      <c r="S782" s="133"/>
      <c r="T782" s="53"/>
    </row>
    <row r="783" spans="13:20" x14ac:dyDescent="0.25">
      <c r="M783" s="133"/>
      <c r="N783" s="133"/>
      <c r="O783" s="133"/>
      <c r="P783" s="133"/>
      <c r="Q783" s="133"/>
      <c r="R783" s="133"/>
      <c r="S783" s="133"/>
      <c r="T783" s="53"/>
    </row>
    <row r="784" spans="13:20" x14ac:dyDescent="0.25">
      <c r="M784" s="133"/>
      <c r="N784" s="133"/>
      <c r="O784" s="133"/>
      <c r="P784" s="133"/>
      <c r="Q784" s="133"/>
      <c r="R784" s="133"/>
      <c r="S784" s="133"/>
      <c r="T784" s="53"/>
    </row>
    <row r="785" spans="13:20" x14ac:dyDescent="0.25">
      <c r="M785" s="133"/>
      <c r="N785" s="133"/>
      <c r="O785" s="133"/>
      <c r="P785" s="133"/>
      <c r="Q785" s="133"/>
      <c r="R785" s="133"/>
      <c r="S785" s="133"/>
      <c r="T785" s="53"/>
    </row>
    <row r="786" spans="13:20" x14ac:dyDescent="0.25">
      <c r="M786" s="133"/>
      <c r="N786" s="133"/>
      <c r="O786" s="133"/>
      <c r="P786" s="133"/>
      <c r="Q786" s="133"/>
      <c r="R786" s="133"/>
      <c r="S786" s="133"/>
      <c r="T786" s="53"/>
    </row>
    <row r="787" spans="13:20" x14ac:dyDescent="0.25">
      <c r="M787" s="133"/>
      <c r="N787" s="133"/>
      <c r="O787" s="133"/>
      <c r="P787" s="133"/>
      <c r="Q787" s="133"/>
      <c r="R787" s="133"/>
      <c r="S787" s="133"/>
      <c r="T787" s="53"/>
    </row>
    <row r="788" spans="13:20" x14ac:dyDescent="0.25">
      <c r="M788" s="133"/>
      <c r="N788" s="133"/>
      <c r="O788" s="133"/>
      <c r="P788" s="133"/>
      <c r="Q788" s="133"/>
      <c r="R788" s="133"/>
      <c r="S788" s="133"/>
      <c r="T788" s="53"/>
    </row>
    <row r="789" spans="13:20" x14ac:dyDescent="0.25">
      <c r="M789" s="133"/>
      <c r="N789" s="133"/>
      <c r="O789" s="133"/>
      <c r="P789" s="133"/>
      <c r="Q789" s="133"/>
      <c r="R789" s="133"/>
      <c r="S789" s="133"/>
      <c r="T789" s="53"/>
    </row>
    <row r="790" spans="13:20" x14ac:dyDescent="0.25">
      <c r="M790" s="133"/>
      <c r="N790" s="133"/>
      <c r="O790" s="133"/>
      <c r="P790" s="133"/>
      <c r="Q790" s="133"/>
      <c r="R790" s="133"/>
      <c r="S790" s="133"/>
      <c r="T790" s="53"/>
    </row>
    <row r="791" spans="13:20" x14ac:dyDescent="0.25">
      <c r="M791" s="133"/>
      <c r="N791" s="133"/>
      <c r="O791" s="133"/>
      <c r="P791" s="133"/>
      <c r="Q791" s="133"/>
      <c r="R791" s="133"/>
      <c r="S791" s="133"/>
      <c r="T791" s="53"/>
    </row>
    <row r="792" spans="13:20" x14ac:dyDescent="0.25">
      <c r="M792" s="133"/>
      <c r="N792" s="133"/>
      <c r="O792" s="133"/>
      <c r="P792" s="133"/>
      <c r="Q792" s="133"/>
      <c r="R792" s="133"/>
      <c r="S792" s="133"/>
      <c r="T792" s="53"/>
    </row>
    <row r="793" spans="13:20" x14ac:dyDescent="0.25">
      <c r="M793" s="133"/>
      <c r="N793" s="133"/>
      <c r="O793" s="133"/>
      <c r="P793" s="133"/>
      <c r="Q793" s="133"/>
      <c r="R793" s="133"/>
      <c r="S793" s="133"/>
      <c r="T793" s="53"/>
    </row>
    <row r="794" spans="13:20" x14ac:dyDescent="0.25">
      <c r="M794" s="133"/>
      <c r="N794" s="133"/>
      <c r="O794" s="133"/>
      <c r="P794" s="133"/>
      <c r="Q794" s="133"/>
      <c r="R794" s="133"/>
      <c r="S794" s="133"/>
      <c r="T794" s="53"/>
    </row>
    <row r="795" spans="13:20" x14ac:dyDescent="0.25">
      <c r="M795" s="133"/>
      <c r="N795" s="133"/>
      <c r="O795" s="133"/>
      <c r="P795" s="133"/>
      <c r="Q795" s="133"/>
      <c r="R795" s="133"/>
      <c r="S795" s="133"/>
      <c r="T795" s="53"/>
    </row>
    <row r="796" spans="13:20" x14ac:dyDescent="0.25">
      <c r="M796" s="133"/>
      <c r="N796" s="133"/>
      <c r="O796" s="133"/>
      <c r="P796" s="133"/>
      <c r="Q796" s="133"/>
      <c r="R796" s="133"/>
      <c r="S796" s="133"/>
      <c r="T796" s="53"/>
    </row>
    <row r="797" spans="13:20" x14ac:dyDescent="0.25">
      <c r="M797" s="133"/>
      <c r="N797" s="133"/>
      <c r="O797" s="133"/>
      <c r="P797" s="133"/>
      <c r="Q797" s="133"/>
      <c r="R797" s="133"/>
      <c r="S797" s="133"/>
      <c r="T797" s="53"/>
    </row>
    <row r="798" spans="13:20" x14ac:dyDescent="0.25">
      <c r="M798" s="133"/>
      <c r="N798" s="133"/>
      <c r="O798" s="133"/>
      <c r="P798" s="133"/>
      <c r="Q798" s="133"/>
      <c r="R798" s="133"/>
      <c r="S798" s="133"/>
      <c r="T798" s="53"/>
    </row>
    <row r="799" spans="13:20" x14ac:dyDescent="0.25">
      <c r="M799" s="133"/>
      <c r="N799" s="133"/>
      <c r="O799" s="133"/>
      <c r="P799" s="133"/>
      <c r="Q799" s="133"/>
      <c r="R799" s="133"/>
      <c r="S799" s="133"/>
      <c r="T799" s="53"/>
    </row>
    <row r="800" spans="13:20" x14ac:dyDescent="0.25">
      <c r="M800" s="133"/>
      <c r="N800" s="133"/>
      <c r="O800" s="133"/>
      <c r="P800" s="133"/>
      <c r="Q800" s="133"/>
      <c r="R800" s="133"/>
      <c r="S800" s="133"/>
      <c r="T800" s="53"/>
    </row>
    <row r="801" spans="13:20" x14ac:dyDescent="0.25">
      <c r="M801" s="133"/>
      <c r="N801" s="133"/>
      <c r="O801" s="133"/>
      <c r="P801" s="133"/>
      <c r="Q801" s="133"/>
      <c r="R801" s="133"/>
      <c r="S801" s="133"/>
      <c r="T801" s="53"/>
    </row>
    <row r="802" spans="13:20" x14ac:dyDescent="0.25">
      <c r="M802" s="133"/>
      <c r="N802" s="133"/>
      <c r="O802" s="133"/>
      <c r="P802" s="133"/>
      <c r="Q802" s="133"/>
      <c r="R802" s="133"/>
      <c r="S802" s="133"/>
      <c r="T802" s="53"/>
    </row>
    <row r="803" spans="13:20" x14ac:dyDescent="0.25">
      <c r="M803" s="133"/>
      <c r="N803" s="133"/>
      <c r="O803" s="133"/>
      <c r="P803" s="133"/>
      <c r="Q803" s="133"/>
      <c r="R803" s="133"/>
      <c r="S803" s="133"/>
      <c r="T803" s="53"/>
    </row>
    <row r="804" spans="13:20" x14ac:dyDescent="0.25">
      <c r="M804" s="133"/>
      <c r="N804" s="133"/>
      <c r="O804" s="133"/>
      <c r="P804" s="133"/>
      <c r="Q804" s="133"/>
      <c r="R804" s="133"/>
      <c r="S804" s="133"/>
      <c r="T804" s="53"/>
    </row>
    <row r="805" spans="13:20" x14ac:dyDescent="0.25">
      <c r="M805" s="133"/>
      <c r="N805" s="133"/>
      <c r="O805" s="133"/>
      <c r="P805" s="133"/>
      <c r="Q805" s="133"/>
      <c r="R805" s="133"/>
      <c r="S805" s="133"/>
      <c r="T805" s="53"/>
    </row>
    <row r="806" spans="13:20" x14ac:dyDescent="0.25">
      <c r="M806" s="133"/>
      <c r="N806" s="133"/>
      <c r="O806" s="133"/>
      <c r="P806" s="133"/>
      <c r="Q806" s="133"/>
      <c r="R806" s="133"/>
      <c r="S806" s="133"/>
      <c r="T806" s="53"/>
    </row>
    <row r="807" spans="13:20" x14ac:dyDescent="0.25">
      <c r="M807" s="133"/>
      <c r="N807" s="133"/>
      <c r="O807" s="133"/>
      <c r="P807" s="133"/>
      <c r="Q807" s="133"/>
      <c r="R807" s="133"/>
      <c r="S807" s="133"/>
      <c r="T807" s="53"/>
    </row>
    <row r="808" spans="13:20" x14ac:dyDescent="0.25">
      <c r="M808" s="133"/>
      <c r="N808" s="133"/>
      <c r="O808" s="133"/>
      <c r="P808" s="133"/>
      <c r="Q808" s="133"/>
      <c r="R808" s="133"/>
      <c r="S808" s="133"/>
      <c r="T808" s="53"/>
    </row>
    <row r="809" spans="13:20" x14ac:dyDescent="0.25">
      <c r="M809" s="133"/>
      <c r="N809" s="133"/>
      <c r="O809" s="133"/>
      <c r="P809" s="133"/>
      <c r="Q809" s="133"/>
      <c r="R809" s="133"/>
      <c r="S809" s="133"/>
      <c r="T809" s="53"/>
    </row>
    <row r="810" spans="13:20" x14ac:dyDescent="0.25">
      <c r="M810" s="133"/>
      <c r="N810" s="133"/>
      <c r="O810" s="133"/>
      <c r="P810" s="133"/>
      <c r="Q810" s="133"/>
      <c r="R810" s="133"/>
      <c r="S810" s="133"/>
      <c r="T810" s="53"/>
    </row>
    <row r="811" spans="13:20" x14ac:dyDescent="0.25">
      <c r="M811" s="133"/>
      <c r="N811" s="133"/>
      <c r="O811" s="133"/>
      <c r="P811" s="133"/>
      <c r="Q811" s="133"/>
      <c r="R811" s="133"/>
      <c r="S811" s="133"/>
      <c r="T811" s="53"/>
    </row>
    <row r="812" spans="13:20" x14ac:dyDescent="0.25">
      <c r="M812" s="133"/>
      <c r="N812" s="133"/>
      <c r="O812" s="133"/>
      <c r="P812" s="133"/>
      <c r="Q812" s="133"/>
      <c r="R812" s="133"/>
      <c r="S812" s="133"/>
      <c r="T812" s="53"/>
    </row>
    <row r="813" spans="13:20" x14ac:dyDescent="0.25">
      <c r="M813" s="133"/>
      <c r="N813" s="133"/>
      <c r="O813" s="133"/>
      <c r="P813" s="133"/>
      <c r="Q813" s="133"/>
      <c r="R813" s="133"/>
      <c r="S813" s="133"/>
      <c r="T813" s="53"/>
    </row>
    <row r="814" spans="13:20" x14ac:dyDescent="0.25">
      <c r="M814" s="133"/>
      <c r="N814" s="133"/>
      <c r="O814" s="133"/>
      <c r="P814" s="133"/>
      <c r="Q814" s="133"/>
      <c r="R814" s="133"/>
      <c r="S814" s="133"/>
      <c r="T814" s="53"/>
    </row>
    <row r="815" spans="13:20" x14ac:dyDescent="0.25">
      <c r="M815" s="133"/>
      <c r="N815" s="133"/>
      <c r="O815" s="133"/>
      <c r="P815" s="133"/>
      <c r="Q815" s="133"/>
      <c r="R815" s="133"/>
      <c r="S815" s="133"/>
      <c r="T815" s="53"/>
    </row>
    <row r="816" spans="13:20" x14ac:dyDescent="0.25">
      <c r="M816" s="133"/>
      <c r="N816" s="133"/>
      <c r="O816" s="133"/>
      <c r="P816" s="133"/>
      <c r="Q816" s="133"/>
      <c r="R816" s="133"/>
      <c r="S816" s="133"/>
      <c r="T816" s="53"/>
    </row>
    <row r="817" spans="13:20" x14ac:dyDescent="0.25">
      <c r="M817" s="133"/>
      <c r="N817" s="133"/>
      <c r="O817" s="133"/>
      <c r="P817" s="133"/>
      <c r="Q817" s="133"/>
      <c r="R817" s="133"/>
      <c r="S817" s="133"/>
      <c r="T817" s="53"/>
    </row>
    <row r="818" spans="13:20" x14ac:dyDescent="0.25">
      <c r="M818" s="133"/>
      <c r="N818" s="133"/>
      <c r="O818" s="133"/>
      <c r="P818" s="133"/>
      <c r="Q818" s="133"/>
      <c r="R818" s="133"/>
      <c r="S818" s="133"/>
      <c r="T818" s="53"/>
    </row>
    <row r="819" spans="13:20" x14ac:dyDescent="0.25">
      <c r="M819" s="133"/>
      <c r="N819" s="133"/>
      <c r="O819" s="133"/>
      <c r="P819" s="133"/>
      <c r="Q819" s="133"/>
      <c r="R819" s="133"/>
      <c r="S819" s="133"/>
      <c r="T819" s="53"/>
    </row>
    <row r="820" spans="13:20" x14ac:dyDescent="0.25">
      <c r="M820" s="133"/>
      <c r="N820" s="133"/>
      <c r="O820" s="133"/>
      <c r="P820" s="133"/>
      <c r="Q820" s="133"/>
      <c r="R820" s="133"/>
      <c r="S820" s="133"/>
      <c r="T820" s="53"/>
    </row>
    <row r="821" spans="13:20" x14ac:dyDescent="0.25">
      <c r="M821" s="133"/>
      <c r="N821" s="133"/>
      <c r="O821" s="133"/>
      <c r="P821" s="133"/>
      <c r="Q821" s="133"/>
      <c r="R821" s="133"/>
      <c r="S821" s="133"/>
      <c r="T821" s="53"/>
    </row>
    <row r="822" spans="13:20" x14ac:dyDescent="0.25">
      <c r="M822" s="133"/>
      <c r="N822" s="133"/>
      <c r="O822" s="133"/>
      <c r="P822" s="133"/>
      <c r="Q822" s="133"/>
      <c r="R822" s="133"/>
      <c r="S822" s="133"/>
      <c r="T822" s="53"/>
    </row>
    <row r="823" spans="13:20" x14ac:dyDescent="0.25">
      <c r="M823" s="133"/>
      <c r="N823" s="133"/>
      <c r="O823" s="133"/>
      <c r="P823" s="133"/>
      <c r="Q823" s="133"/>
      <c r="R823" s="133"/>
      <c r="S823" s="133"/>
      <c r="T823" s="53"/>
    </row>
    <row r="824" spans="13:20" x14ac:dyDescent="0.25">
      <c r="M824" s="133"/>
      <c r="N824" s="133"/>
      <c r="O824" s="133"/>
      <c r="P824" s="133"/>
      <c r="Q824" s="133"/>
      <c r="R824" s="133"/>
      <c r="S824" s="133"/>
      <c r="T824" s="53"/>
    </row>
    <row r="825" spans="13:20" x14ac:dyDescent="0.25">
      <c r="M825" s="133"/>
      <c r="N825" s="133"/>
      <c r="O825" s="133"/>
      <c r="P825" s="133"/>
      <c r="Q825" s="133"/>
      <c r="R825" s="133"/>
      <c r="S825" s="133"/>
      <c r="T825" s="53"/>
    </row>
    <row r="826" spans="13:20" x14ac:dyDescent="0.25">
      <c r="M826" s="133"/>
      <c r="N826" s="133"/>
      <c r="O826" s="133"/>
      <c r="P826" s="133"/>
      <c r="Q826" s="133"/>
      <c r="R826" s="133"/>
      <c r="S826" s="133"/>
      <c r="T826" s="53"/>
    </row>
    <row r="827" spans="13:20" x14ac:dyDescent="0.25">
      <c r="M827" s="133"/>
      <c r="N827" s="133"/>
      <c r="O827" s="133"/>
      <c r="P827" s="133"/>
      <c r="Q827" s="133"/>
      <c r="R827" s="133"/>
      <c r="S827" s="133"/>
      <c r="T827" s="53"/>
    </row>
    <row r="828" spans="13:20" x14ac:dyDescent="0.25">
      <c r="M828" s="133"/>
      <c r="N828" s="133"/>
      <c r="O828" s="133"/>
      <c r="P828" s="133"/>
      <c r="Q828" s="133"/>
      <c r="R828" s="133"/>
      <c r="S828" s="133"/>
      <c r="T828" s="53"/>
    </row>
    <row r="829" spans="13:20" x14ac:dyDescent="0.25">
      <c r="M829" s="133"/>
      <c r="N829" s="133"/>
      <c r="O829" s="133"/>
      <c r="P829" s="133"/>
      <c r="Q829" s="133"/>
      <c r="R829" s="133"/>
      <c r="S829" s="133"/>
      <c r="T829" s="53"/>
    </row>
    <row r="830" spans="13:20" x14ac:dyDescent="0.25">
      <c r="M830" s="133"/>
      <c r="N830" s="133"/>
      <c r="O830" s="133"/>
      <c r="P830" s="133"/>
      <c r="Q830" s="133"/>
      <c r="R830" s="133"/>
      <c r="S830" s="133"/>
      <c r="T830" s="53"/>
    </row>
    <row r="831" spans="13:20" x14ac:dyDescent="0.25">
      <c r="M831" s="133"/>
      <c r="N831" s="133"/>
      <c r="O831" s="133"/>
      <c r="P831" s="133"/>
      <c r="Q831" s="133"/>
      <c r="R831" s="133"/>
      <c r="S831" s="133"/>
      <c r="T831" s="53"/>
    </row>
    <row r="832" spans="13:20" x14ac:dyDescent="0.25">
      <c r="M832" s="133"/>
      <c r="N832" s="133"/>
      <c r="O832" s="133"/>
      <c r="P832" s="133"/>
      <c r="Q832" s="133"/>
      <c r="R832" s="133"/>
      <c r="S832" s="133"/>
      <c r="T832" s="53"/>
    </row>
    <row r="833" spans="13:20" x14ac:dyDescent="0.25">
      <c r="M833" s="133"/>
      <c r="N833" s="133"/>
      <c r="O833" s="133"/>
      <c r="P833" s="133"/>
      <c r="Q833" s="133"/>
      <c r="R833" s="133"/>
      <c r="S833" s="133"/>
      <c r="T833" s="53"/>
    </row>
    <row r="834" spans="13:20" x14ac:dyDescent="0.25">
      <c r="M834" s="133"/>
      <c r="N834" s="133"/>
      <c r="O834" s="133"/>
      <c r="P834" s="133"/>
      <c r="Q834" s="133"/>
      <c r="R834" s="133"/>
      <c r="S834" s="133"/>
      <c r="T834" s="53"/>
    </row>
    <row r="835" spans="13:20" x14ac:dyDescent="0.25">
      <c r="M835" s="133"/>
      <c r="N835" s="133"/>
      <c r="O835" s="133"/>
      <c r="P835" s="133"/>
      <c r="Q835" s="133"/>
      <c r="R835" s="133"/>
      <c r="S835" s="133"/>
      <c r="T835" s="53"/>
    </row>
    <row r="836" spans="13:20" x14ac:dyDescent="0.25">
      <c r="M836" s="133"/>
      <c r="N836" s="133"/>
      <c r="O836" s="133"/>
      <c r="P836" s="133"/>
      <c r="Q836" s="133"/>
      <c r="R836" s="133"/>
      <c r="S836" s="133"/>
      <c r="T836" s="53"/>
    </row>
    <row r="837" spans="13:20" x14ac:dyDescent="0.25">
      <c r="M837" s="133"/>
      <c r="N837" s="133"/>
      <c r="O837" s="133"/>
      <c r="P837" s="133"/>
      <c r="Q837" s="133"/>
      <c r="R837" s="133"/>
      <c r="S837" s="133"/>
      <c r="T837" s="53"/>
    </row>
    <row r="838" spans="13:20" x14ac:dyDescent="0.25">
      <c r="M838" s="133"/>
      <c r="N838" s="133"/>
      <c r="O838" s="133"/>
      <c r="P838" s="133"/>
      <c r="Q838" s="133"/>
      <c r="R838" s="133"/>
      <c r="S838" s="133"/>
      <c r="T838" s="53"/>
    </row>
    <row r="839" spans="13:20" x14ac:dyDescent="0.25">
      <c r="M839" s="133"/>
      <c r="N839" s="133"/>
      <c r="O839" s="133"/>
      <c r="P839" s="133"/>
      <c r="Q839" s="133"/>
      <c r="R839" s="133"/>
      <c r="S839" s="133"/>
      <c r="T839" s="53"/>
    </row>
    <row r="840" spans="13:20" x14ac:dyDescent="0.25">
      <c r="M840" s="133"/>
      <c r="N840" s="133"/>
      <c r="O840" s="133"/>
      <c r="P840" s="133"/>
      <c r="Q840" s="133"/>
      <c r="R840" s="133"/>
      <c r="S840" s="133"/>
      <c r="T840" s="53"/>
    </row>
    <row r="841" spans="13:20" x14ac:dyDescent="0.25">
      <c r="M841" s="133"/>
      <c r="N841" s="133"/>
      <c r="O841" s="133"/>
      <c r="P841" s="133"/>
      <c r="Q841" s="133"/>
      <c r="R841" s="133"/>
      <c r="S841" s="133"/>
      <c r="T841" s="53"/>
    </row>
    <row r="842" spans="13:20" x14ac:dyDescent="0.25">
      <c r="M842" s="133"/>
      <c r="N842" s="133"/>
      <c r="O842" s="133"/>
      <c r="P842" s="133"/>
      <c r="Q842" s="133"/>
      <c r="R842" s="133"/>
      <c r="S842" s="133"/>
      <c r="T842" s="53"/>
    </row>
    <row r="843" spans="13:20" x14ac:dyDescent="0.25">
      <c r="M843" s="133"/>
      <c r="N843" s="133"/>
      <c r="O843" s="133"/>
      <c r="P843" s="133"/>
      <c r="Q843" s="133"/>
      <c r="R843" s="133"/>
      <c r="S843" s="133"/>
      <c r="T843" s="53"/>
    </row>
    <row r="844" spans="13:20" x14ac:dyDescent="0.25">
      <c r="M844" s="133"/>
      <c r="N844" s="133"/>
      <c r="O844" s="133"/>
      <c r="P844" s="133"/>
      <c r="Q844" s="133"/>
      <c r="R844" s="133"/>
      <c r="S844" s="133"/>
      <c r="T844" s="53"/>
    </row>
    <row r="845" spans="13:20" x14ac:dyDescent="0.25">
      <c r="M845" s="133"/>
      <c r="N845" s="133"/>
      <c r="O845" s="133"/>
      <c r="P845" s="133"/>
      <c r="Q845" s="133"/>
      <c r="R845" s="133"/>
      <c r="S845" s="133"/>
      <c r="T845" s="53"/>
    </row>
    <row r="846" spans="13:20" x14ac:dyDescent="0.25">
      <c r="M846" s="133"/>
      <c r="N846" s="133"/>
      <c r="O846" s="133"/>
      <c r="P846" s="133"/>
      <c r="Q846" s="133"/>
      <c r="R846" s="133"/>
      <c r="S846" s="133"/>
      <c r="T846" s="53"/>
    </row>
    <row r="847" spans="13:20" x14ac:dyDescent="0.25">
      <c r="M847" s="133"/>
      <c r="N847" s="133"/>
      <c r="O847" s="133"/>
      <c r="P847" s="133"/>
      <c r="Q847" s="133"/>
      <c r="R847" s="133"/>
      <c r="S847" s="133"/>
      <c r="T847" s="53"/>
    </row>
    <row r="848" spans="13:20" x14ac:dyDescent="0.25">
      <c r="M848" s="133"/>
      <c r="N848" s="133"/>
      <c r="O848" s="133"/>
      <c r="P848" s="133"/>
      <c r="Q848" s="133"/>
      <c r="R848" s="133"/>
      <c r="S848" s="133"/>
      <c r="T848" s="53"/>
    </row>
    <row r="849" spans="13:20" x14ac:dyDescent="0.25">
      <c r="M849" s="133"/>
      <c r="N849" s="133"/>
      <c r="O849" s="133"/>
      <c r="P849" s="133"/>
      <c r="Q849" s="133"/>
      <c r="R849" s="133"/>
      <c r="S849" s="133"/>
      <c r="T849" s="53"/>
    </row>
    <row r="850" spans="13:20" x14ac:dyDescent="0.25">
      <c r="M850" s="133"/>
      <c r="N850" s="133"/>
      <c r="O850" s="133"/>
      <c r="P850" s="133"/>
      <c r="Q850" s="133"/>
      <c r="R850" s="133"/>
      <c r="S850" s="133"/>
      <c r="T850" s="53"/>
    </row>
    <row r="851" spans="13:20" x14ac:dyDescent="0.25">
      <c r="M851" s="133"/>
      <c r="N851" s="133"/>
      <c r="O851" s="133"/>
      <c r="P851" s="133"/>
      <c r="Q851" s="133"/>
      <c r="R851" s="133"/>
      <c r="S851" s="133"/>
      <c r="T851" s="53"/>
    </row>
    <row r="852" spans="13:20" x14ac:dyDescent="0.25">
      <c r="M852" s="133"/>
      <c r="N852" s="133"/>
      <c r="O852" s="133"/>
      <c r="P852" s="133"/>
      <c r="Q852" s="133"/>
      <c r="R852" s="133"/>
      <c r="S852" s="133"/>
      <c r="T852" s="53"/>
    </row>
    <row r="853" spans="13:20" x14ac:dyDescent="0.25">
      <c r="M853" s="133"/>
      <c r="N853" s="133"/>
      <c r="O853" s="133"/>
      <c r="P853" s="133"/>
      <c r="Q853" s="133"/>
      <c r="R853" s="133"/>
      <c r="S853" s="133"/>
      <c r="T853" s="53"/>
    </row>
    <row r="854" spans="13:20" x14ac:dyDescent="0.25">
      <c r="M854" s="133"/>
      <c r="N854" s="133"/>
      <c r="O854" s="133"/>
      <c r="P854" s="133"/>
      <c r="Q854" s="133"/>
      <c r="R854" s="133"/>
      <c r="S854" s="133"/>
      <c r="T854" s="53"/>
    </row>
    <row r="855" spans="13:20" x14ac:dyDescent="0.25">
      <c r="M855" s="133"/>
      <c r="N855" s="133"/>
      <c r="O855" s="133"/>
      <c r="P855" s="133"/>
      <c r="Q855" s="133"/>
      <c r="R855" s="133"/>
      <c r="S855" s="133"/>
      <c r="T855" s="53"/>
    </row>
    <row r="856" spans="13:20" x14ac:dyDescent="0.25">
      <c r="M856" s="133"/>
      <c r="N856" s="133"/>
      <c r="O856" s="133"/>
      <c r="P856" s="133"/>
      <c r="Q856" s="133"/>
      <c r="R856" s="133"/>
      <c r="S856" s="133"/>
      <c r="T856" s="53"/>
    </row>
    <row r="857" spans="13:20" x14ac:dyDescent="0.25">
      <c r="M857" s="133"/>
      <c r="N857" s="133"/>
      <c r="O857" s="133"/>
      <c r="P857" s="133"/>
      <c r="Q857" s="133"/>
      <c r="R857" s="133"/>
      <c r="S857" s="133"/>
      <c r="T857" s="53"/>
    </row>
    <row r="858" spans="13:20" x14ac:dyDescent="0.25">
      <c r="M858" s="133"/>
      <c r="N858" s="133"/>
      <c r="O858" s="133"/>
      <c r="P858" s="133"/>
      <c r="Q858" s="133"/>
      <c r="R858" s="133"/>
      <c r="S858" s="133"/>
      <c r="T858" s="53"/>
    </row>
    <row r="859" spans="13:20" x14ac:dyDescent="0.25">
      <c r="M859" s="133"/>
      <c r="N859" s="133"/>
      <c r="O859" s="133"/>
      <c r="P859" s="133"/>
      <c r="Q859" s="133"/>
      <c r="R859" s="133"/>
      <c r="S859" s="133"/>
      <c r="T859" s="53"/>
    </row>
    <row r="860" spans="13:20" x14ac:dyDescent="0.25">
      <c r="M860" s="133"/>
      <c r="N860" s="133"/>
      <c r="O860" s="133"/>
      <c r="P860" s="133"/>
      <c r="Q860" s="133"/>
      <c r="R860" s="133"/>
      <c r="S860" s="133"/>
      <c r="T860" s="53"/>
    </row>
    <row r="861" spans="13:20" x14ac:dyDescent="0.25">
      <c r="M861" s="133"/>
      <c r="N861" s="133"/>
      <c r="O861" s="133"/>
      <c r="P861" s="133"/>
      <c r="Q861" s="133"/>
      <c r="R861" s="133"/>
      <c r="S861" s="133"/>
      <c r="T861" s="53"/>
    </row>
    <row r="862" spans="13:20" x14ac:dyDescent="0.25">
      <c r="M862" s="133"/>
      <c r="N862" s="133"/>
      <c r="O862" s="133"/>
      <c r="P862" s="133"/>
      <c r="Q862" s="133"/>
      <c r="R862" s="133"/>
      <c r="S862" s="133"/>
      <c r="T862" s="53"/>
    </row>
    <row r="863" spans="13:20" x14ac:dyDescent="0.25">
      <c r="M863" s="133"/>
      <c r="N863" s="133"/>
      <c r="O863" s="133"/>
      <c r="P863" s="133"/>
      <c r="Q863" s="133"/>
      <c r="R863" s="133"/>
      <c r="S863" s="133"/>
      <c r="T863" s="53"/>
    </row>
    <row r="864" spans="13:20" x14ac:dyDescent="0.25">
      <c r="M864" s="133"/>
      <c r="N864" s="133"/>
      <c r="O864" s="133"/>
      <c r="P864" s="133"/>
      <c r="Q864" s="133"/>
      <c r="R864" s="133"/>
      <c r="S864" s="133"/>
      <c r="T864" s="53"/>
    </row>
    <row r="865" spans="13:20" x14ac:dyDescent="0.25">
      <c r="M865" s="133"/>
      <c r="N865" s="133"/>
      <c r="O865" s="133"/>
      <c r="P865" s="133"/>
      <c r="Q865" s="133"/>
      <c r="R865" s="133"/>
      <c r="S865" s="133"/>
      <c r="T865" s="53"/>
    </row>
    <row r="866" spans="13:20" x14ac:dyDescent="0.25">
      <c r="M866" s="133"/>
      <c r="N866" s="133"/>
      <c r="O866" s="133"/>
      <c r="P866" s="133"/>
      <c r="Q866" s="133"/>
      <c r="R866" s="133"/>
      <c r="S866" s="133"/>
      <c r="T866" s="53"/>
    </row>
    <row r="867" spans="13:20" x14ac:dyDescent="0.25">
      <c r="M867" s="133"/>
      <c r="N867" s="133"/>
      <c r="O867" s="133"/>
      <c r="P867" s="133"/>
      <c r="Q867" s="133"/>
      <c r="R867" s="133"/>
      <c r="S867" s="133"/>
      <c r="T867" s="53"/>
    </row>
    <row r="868" spans="13:20" x14ac:dyDescent="0.25">
      <c r="M868" s="133"/>
      <c r="N868" s="133"/>
      <c r="O868" s="133"/>
      <c r="P868" s="133"/>
      <c r="Q868" s="133"/>
      <c r="R868" s="133"/>
      <c r="S868" s="133"/>
      <c r="T868" s="53"/>
    </row>
    <row r="869" spans="13:20" x14ac:dyDescent="0.25">
      <c r="M869" s="133"/>
      <c r="N869" s="133"/>
      <c r="O869" s="133"/>
      <c r="P869" s="133"/>
      <c r="Q869" s="133"/>
      <c r="R869" s="133"/>
      <c r="S869" s="133"/>
      <c r="T869" s="53"/>
    </row>
    <row r="870" spans="13:20" x14ac:dyDescent="0.25">
      <c r="M870" s="133"/>
      <c r="N870" s="133"/>
      <c r="O870" s="133"/>
      <c r="P870" s="133"/>
      <c r="Q870" s="133"/>
      <c r="R870" s="133"/>
      <c r="S870" s="133"/>
      <c r="T870" s="53"/>
    </row>
    <row r="871" spans="13:20" x14ac:dyDescent="0.25">
      <c r="M871" s="133"/>
      <c r="N871" s="133"/>
      <c r="O871" s="133"/>
      <c r="P871" s="133"/>
      <c r="Q871" s="133"/>
      <c r="R871" s="133"/>
      <c r="S871" s="133"/>
      <c r="T871" s="53"/>
    </row>
    <row r="872" spans="13:20" x14ac:dyDescent="0.25">
      <c r="M872" s="133"/>
      <c r="N872" s="133"/>
      <c r="O872" s="133"/>
      <c r="P872" s="133"/>
      <c r="Q872" s="133"/>
      <c r="R872" s="133"/>
      <c r="S872" s="133"/>
      <c r="T872" s="53"/>
    </row>
    <row r="873" spans="13:20" x14ac:dyDescent="0.25">
      <c r="M873" s="133"/>
      <c r="N873" s="133"/>
      <c r="O873" s="133"/>
      <c r="P873" s="133"/>
      <c r="Q873" s="133"/>
      <c r="R873" s="133"/>
      <c r="S873" s="133"/>
      <c r="T873" s="53"/>
    </row>
    <row r="874" spans="13:20" x14ac:dyDescent="0.25">
      <c r="M874" s="133"/>
      <c r="N874" s="133"/>
      <c r="O874" s="133"/>
      <c r="P874" s="133"/>
      <c r="Q874" s="133"/>
      <c r="R874" s="133"/>
      <c r="S874" s="133"/>
      <c r="T874" s="53"/>
    </row>
    <row r="875" spans="13:20" x14ac:dyDescent="0.25">
      <c r="M875" s="133"/>
      <c r="N875" s="133"/>
      <c r="O875" s="133"/>
      <c r="P875" s="133"/>
      <c r="Q875" s="133"/>
      <c r="R875" s="133"/>
      <c r="S875" s="133"/>
      <c r="T875" s="53"/>
    </row>
    <row r="876" spans="13:20" x14ac:dyDescent="0.25">
      <c r="M876" s="133"/>
      <c r="N876" s="133"/>
      <c r="O876" s="133"/>
      <c r="P876" s="133"/>
      <c r="Q876" s="133"/>
      <c r="R876" s="133"/>
      <c r="S876" s="133"/>
      <c r="T876" s="53"/>
    </row>
    <row r="877" spans="13:20" x14ac:dyDescent="0.25">
      <c r="M877" s="133"/>
      <c r="N877" s="133"/>
      <c r="O877" s="133"/>
      <c r="P877" s="133"/>
      <c r="Q877" s="133"/>
      <c r="R877" s="133"/>
      <c r="S877" s="133"/>
      <c r="T877" s="53"/>
    </row>
    <row r="878" spans="13:20" x14ac:dyDescent="0.25">
      <c r="M878" s="133"/>
      <c r="N878" s="133"/>
      <c r="O878" s="133"/>
      <c r="P878" s="133"/>
      <c r="Q878" s="133"/>
      <c r="R878" s="133"/>
      <c r="S878" s="133"/>
      <c r="T878" s="53"/>
    </row>
    <row r="879" spans="13:20" x14ac:dyDescent="0.25">
      <c r="M879" s="133"/>
      <c r="N879" s="133"/>
      <c r="O879" s="133"/>
      <c r="P879" s="133"/>
      <c r="Q879" s="133"/>
      <c r="R879" s="133"/>
      <c r="S879" s="133"/>
      <c r="T879" s="53"/>
    </row>
    <row r="880" spans="13:20" x14ac:dyDescent="0.25">
      <c r="M880" s="133"/>
      <c r="N880" s="133"/>
      <c r="O880" s="133"/>
      <c r="P880" s="133"/>
      <c r="Q880" s="133"/>
      <c r="R880" s="133"/>
      <c r="S880" s="133"/>
      <c r="T880" s="53"/>
    </row>
    <row r="881" spans="13:20" x14ac:dyDescent="0.25">
      <c r="M881" s="133"/>
      <c r="N881" s="133"/>
      <c r="O881" s="133"/>
      <c r="P881" s="133"/>
      <c r="Q881" s="133"/>
      <c r="R881" s="133"/>
      <c r="S881" s="133"/>
      <c r="T881" s="53"/>
    </row>
    <row r="882" spans="13:20" x14ac:dyDescent="0.25">
      <c r="M882" s="133"/>
      <c r="N882" s="133"/>
      <c r="O882" s="133"/>
      <c r="P882" s="133"/>
      <c r="Q882" s="133"/>
      <c r="R882" s="133"/>
      <c r="S882" s="133"/>
      <c r="T882" s="53"/>
    </row>
    <row r="883" spans="13:20" x14ac:dyDescent="0.25">
      <c r="M883" s="133"/>
      <c r="N883" s="133"/>
      <c r="O883" s="133"/>
      <c r="P883" s="133"/>
      <c r="Q883" s="133"/>
      <c r="R883" s="133"/>
      <c r="S883" s="133"/>
      <c r="T883" s="53"/>
    </row>
    <row r="884" spans="13:20" x14ac:dyDescent="0.25">
      <c r="M884" s="133"/>
      <c r="N884" s="133"/>
      <c r="O884" s="133"/>
      <c r="P884" s="133"/>
      <c r="Q884" s="133"/>
      <c r="R884" s="133"/>
      <c r="S884" s="133"/>
      <c r="T884" s="53"/>
    </row>
    <row r="885" spans="13:20" x14ac:dyDescent="0.25">
      <c r="M885" s="133"/>
      <c r="N885" s="133"/>
      <c r="O885" s="133"/>
      <c r="P885" s="133"/>
      <c r="Q885" s="133"/>
      <c r="R885" s="133"/>
      <c r="S885" s="133"/>
      <c r="T885" s="53"/>
    </row>
    <row r="886" spans="13:20" x14ac:dyDescent="0.25">
      <c r="M886" s="133"/>
      <c r="N886" s="133"/>
      <c r="O886" s="133"/>
      <c r="P886" s="133"/>
      <c r="Q886" s="133"/>
      <c r="R886" s="133"/>
      <c r="S886" s="133"/>
      <c r="T886" s="53"/>
    </row>
    <row r="887" spans="13:20" x14ac:dyDescent="0.25">
      <c r="M887" s="133"/>
      <c r="N887" s="133"/>
      <c r="O887" s="133"/>
      <c r="P887" s="133"/>
      <c r="Q887" s="133"/>
      <c r="R887" s="133"/>
      <c r="S887" s="133"/>
      <c r="T887" s="53"/>
    </row>
    <row r="888" spans="13:20" x14ac:dyDescent="0.25">
      <c r="M888" s="133"/>
      <c r="N888" s="133"/>
      <c r="O888" s="133"/>
      <c r="P888" s="133"/>
      <c r="Q888" s="133"/>
      <c r="R888" s="133"/>
      <c r="S888" s="133"/>
      <c r="T888" s="53"/>
    </row>
    <row r="889" spans="13:20" x14ac:dyDescent="0.25">
      <c r="M889" s="133"/>
      <c r="N889" s="133"/>
      <c r="O889" s="133"/>
      <c r="P889" s="133"/>
      <c r="Q889" s="133"/>
      <c r="R889" s="133"/>
      <c r="S889" s="133"/>
      <c r="T889" s="53"/>
    </row>
    <row r="890" spans="13:20" x14ac:dyDescent="0.25">
      <c r="M890" s="133"/>
      <c r="N890" s="133"/>
      <c r="O890" s="133"/>
      <c r="P890" s="133"/>
      <c r="Q890" s="133"/>
      <c r="R890" s="133"/>
      <c r="S890" s="133"/>
      <c r="T890" s="53"/>
    </row>
    <row r="891" spans="13:20" x14ac:dyDescent="0.25">
      <c r="M891" s="133"/>
      <c r="N891" s="133"/>
      <c r="O891" s="133"/>
      <c r="P891" s="133"/>
      <c r="Q891" s="133"/>
      <c r="R891" s="133"/>
      <c r="S891" s="133"/>
      <c r="T891" s="53"/>
    </row>
    <row r="892" spans="13:20" x14ac:dyDescent="0.25">
      <c r="M892" s="133"/>
      <c r="N892" s="133"/>
      <c r="O892" s="133"/>
      <c r="P892" s="133"/>
      <c r="Q892" s="133"/>
      <c r="R892" s="133"/>
      <c r="S892" s="133"/>
      <c r="T892" s="53"/>
    </row>
    <row r="893" spans="13:20" x14ac:dyDescent="0.25">
      <c r="M893" s="133"/>
      <c r="N893" s="133"/>
      <c r="O893" s="133"/>
      <c r="P893" s="133"/>
      <c r="Q893" s="133"/>
      <c r="R893" s="133"/>
      <c r="S893" s="133"/>
      <c r="T893" s="53"/>
    </row>
    <row r="894" spans="13:20" x14ac:dyDescent="0.25">
      <c r="M894" s="133"/>
      <c r="N894" s="133"/>
      <c r="O894" s="133"/>
      <c r="P894" s="133"/>
      <c r="Q894" s="133"/>
      <c r="R894" s="133"/>
      <c r="S894" s="133"/>
      <c r="T894" s="53"/>
    </row>
    <row r="895" spans="13:20" x14ac:dyDescent="0.25">
      <c r="M895" s="133"/>
      <c r="N895" s="133"/>
      <c r="O895" s="133"/>
      <c r="P895" s="133"/>
      <c r="Q895" s="133"/>
      <c r="R895" s="133"/>
      <c r="S895" s="133"/>
      <c r="T895" s="53"/>
    </row>
    <row r="896" spans="13:20" x14ac:dyDescent="0.25">
      <c r="M896" s="133"/>
      <c r="N896" s="133"/>
      <c r="O896" s="133"/>
      <c r="P896" s="133"/>
      <c r="Q896" s="133"/>
      <c r="R896" s="133"/>
      <c r="S896" s="133"/>
      <c r="T896" s="53"/>
    </row>
    <row r="897" spans="13:20" x14ac:dyDescent="0.25">
      <c r="M897" s="133"/>
      <c r="N897" s="133"/>
      <c r="O897" s="133"/>
      <c r="P897" s="133"/>
      <c r="Q897" s="133"/>
      <c r="R897" s="133"/>
      <c r="S897" s="133"/>
      <c r="T897" s="53"/>
    </row>
    <row r="898" spans="13:20" x14ac:dyDescent="0.25">
      <c r="M898" s="133"/>
      <c r="N898" s="133"/>
      <c r="O898" s="133"/>
      <c r="P898" s="133"/>
      <c r="Q898" s="133"/>
      <c r="R898" s="133"/>
      <c r="S898" s="133"/>
      <c r="T898" s="53"/>
    </row>
    <row r="899" spans="13:20" x14ac:dyDescent="0.25">
      <c r="M899" s="133"/>
      <c r="N899" s="133"/>
      <c r="O899" s="133"/>
      <c r="P899" s="133"/>
      <c r="Q899" s="133"/>
      <c r="R899" s="133"/>
      <c r="S899" s="133"/>
      <c r="T899" s="53"/>
    </row>
    <row r="900" spans="13:20" x14ac:dyDescent="0.25">
      <c r="M900" s="133"/>
      <c r="N900" s="133"/>
      <c r="O900" s="133"/>
      <c r="P900" s="133"/>
      <c r="Q900" s="133"/>
      <c r="R900" s="133"/>
      <c r="S900" s="133"/>
      <c r="T900" s="53"/>
    </row>
    <row r="901" spans="13:20" x14ac:dyDescent="0.25">
      <c r="M901" s="133"/>
      <c r="N901" s="133"/>
      <c r="O901" s="133"/>
      <c r="P901" s="133"/>
      <c r="Q901" s="133"/>
      <c r="R901" s="133"/>
      <c r="S901" s="133"/>
      <c r="T901" s="53"/>
    </row>
    <row r="902" spans="13:20" x14ac:dyDescent="0.25">
      <c r="M902" s="133"/>
      <c r="N902" s="133"/>
      <c r="O902" s="133"/>
      <c r="P902" s="133"/>
      <c r="Q902" s="133"/>
      <c r="R902" s="133"/>
      <c r="S902" s="133"/>
      <c r="T902" s="53"/>
    </row>
    <row r="903" spans="13:20" x14ac:dyDescent="0.25">
      <c r="M903" s="133"/>
      <c r="N903" s="133"/>
      <c r="O903" s="133"/>
      <c r="P903" s="133"/>
      <c r="Q903" s="133"/>
      <c r="R903" s="133"/>
      <c r="S903" s="133"/>
      <c r="T903" s="53"/>
    </row>
    <row r="904" spans="13:20" x14ac:dyDescent="0.25">
      <c r="M904" s="133"/>
      <c r="N904" s="133"/>
      <c r="O904" s="133"/>
      <c r="P904" s="133"/>
      <c r="Q904" s="133"/>
      <c r="R904" s="133"/>
      <c r="S904" s="133"/>
      <c r="T904" s="53"/>
    </row>
    <row r="905" spans="13:20" x14ac:dyDescent="0.25">
      <c r="M905" s="133"/>
      <c r="N905" s="133"/>
      <c r="O905" s="133"/>
      <c r="P905" s="133"/>
      <c r="Q905" s="133"/>
      <c r="R905" s="133"/>
      <c r="S905" s="133"/>
      <c r="T905" s="53"/>
    </row>
    <row r="906" spans="13:20" x14ac:dyDescent="0.25">
      <c r="M906" s="133"/>
      <c r="N906" s="133"/>
      <c r="O906" s="133"/>
      <c r="P906" s="133"/>
      <c r="Q906" s="133"/>
      <c r="R906" s="133"/>
      <c r="S906" s="133"/>
      <c r="T906" s="53"/>
    </row>
    <row r="907" spans="13:20" x14ac:dyDescent="0.25">
      <c r="M907" s="133"/>
      <c r="N907" s="133"/>
      <c r="O907" s="133"/>
      <c r="P907" s="133"/>
      <c r="Q907" s="133"/>
      <c r="R907" s="133"/>
      <c r="S907" s="133"/>
      <c r="T907" s="53"/>
    </row>
    <row r="908" spans="13:20" x14ac:dyDescent="0.25">
      <c r="M908" s="133"/>
      <c r="N908" s="133"/>
      <c r="O908" s="133"/>
      <c r="P908" s="133"/>
      <c r="Q908" s="133"/>
      <c r="R908" s="133"/>
      <c r="S908" s="133"/>
      <c r="T908" s="53"/>
    </row>
    <row r="909" spans="13:20" x14ac:dyDescent="0.25">
      <c r="M909" s="133"/>
      <c r="N909" s="133"/>
      <c r="O909" s="133"/>
      <c r="P909" s="133"/>
      <c r="Q909" s="133"/>
      <c r="R909" s="133"/>
      <c r="S909" s="133"/>
      <c r="T909" s="53"/>
    </row>
    <row r="910" spans="13:20" x14ac:dyDescent="0.25">
      <c r="M910" s="133"/>
      <c r="N910" s="133"/>
      <c r="O910" s="133"/>
      <c r="P910" s="133"/>
      <c r="Q910" s="133"/>
      <c r="R910" s="133"/>
      <c r="S910" s="133"/>
      <c r="T910" s="53"/>
    </row>
    <row r="911" spans="13:20" x14ac:dyDescent="0.25">
      <c r="M911" s="133"/>
      <c r="N911" s="133"/>
      <c r="O911" s="133"/>
      <c r="P911" s="133"/>
      <c r="Q911" s="133"/>
      <c r="R911" s="133"/>
      <c r="S911" s="133"/>
      <c r="T911" s="53"/>
    </row>
    <row r="912" spans="13:20" x14ac:dyDescent="0.25">
      <c r="M912" s="133"/>
      <c r="N912" s="133"/>
      <c r="O912" s="133"/>
      <c r="P912" s="133"/>
      <c r="Q912" s="133"/>
      <c r="R912" s="133"/>
      <c r="S912" s="133"/>
      <c r="T912" s="53"/>
    </row>
    <row r="913" spans="13:20" x14ac:dyDescent="0.25">
      <c r="M913" s="133"/>
      <c r="N913" s="133"/>
      <c r="O913" s="133"/>
      <c r="P913" s="133"/>
      <c r="Q913" s="133"/>
      <c r="R913" s="133"/>
      <c r="S913" s="133"/>
      <c r="T913" s="53"/>
    </row>
    <row r="914" spans="13:20" x14ac:dyDescent="0.25">
      <c r="M914" s="133"/>
      <c r="N914" s="133"/>
      <c r="O914" s="133"/>
      <c r="P914" s="133"/>
      <c r="Q914" s="133"/>
      <c r="R914" s="133"/>
      <c r="S914" s="133"/>
      <c r="T914" s="53"/>
    </row>
    <row r="915" spans="13:20" x14ac:dyDescent="0.25">
      <c r="M915" s="133"/>
      <c r="N915" s="133"/>
      <c r="O915" s="133"/>
      <c r="P915" s="133"/>
      <c r="Q915" s="133"/>
      <c r="R915" s="133"/>
      <c r="S915" s="133"/>
      <c r="T915" s="53"/>
    </row>
    <row r="916" spans="13:20" x14ac:dyDescent="0.25">
      <c r="M916" s="133"/>
      <c r="N916" s="133"/>
      <c r="O916" s="133"/>
      <c r="P916" s="133"/>
      <c r="Q916" s="133"/>
      <c r="R916" s="133"/>
      <c r="S916" s="133"/>
      <c r="T916" s="53"/>
    </row>
    <row r="917" spans="13:20" x14ac:dyDescent="0.25">
      <c r="M917" s="133"/>
      <c r="N917" s="133"/>
      <c r="O917" s="133"/>
      <c r="P917" s="133"/>
      <c r="Q917" s="133"/>
      <c r="R917" s="133"/>
      <c r="S917" s="133"/>
      <c r="T917" s="53"/>
    </row>
    <row r="918" spans="13:20" x14ac:dyDescent="0.25">
      <c r="M918" s="133"/>
      <c r="N918" s="133"/>
      <c r="O918" s="133"/>
      <c r="P918" s="133"/>
      <c r="Q918" s="133"/>
      <c r="R918" s="133"/>
      <c r="S918" s="133"/>
      <c r="T918" s="53"/>
    </row>
    <row r="919" spans="13:20" x14ac:dyDescent="0.25">
      <c r="M919" s="133"/>
      <c r="N919" s="133"/>
      <c r="O919" s="133"/>
      <c r="P919" s="133"/>
      <c r="Q919" s="133"/>
      <c r="R919" s="133"/>
      <c r="S919" s="133"/>
      <c r="T919" s="53"/>
    </row>
    <row r="920" spans="13:20" x14ac:dyDescent="0.25">
      <c r="M920" s="133"/>
      <c r="N920" s="133"/>
      <c r="O920" s="133"/>
      <c r="P920" s="133"/>
      <c r="Q920" s="133"/>
      <c r="R920" s="133"/>
      <c r="S920" s="133"/>
      <c r="T920" s="53"/>
    </row>
    <row r="921" spans="13:20" x14ac:dyDescent="0.25">
      <c r="M921" s="133"/>
      <c r="N921" s="133"/>
      <c r="O921" s="133"/>
      <c r="P921" s="133"/>
      <c r="Q921" s="133"/>
      <c r="R921" s="133"/>
      <c r="S921" s="133"/>
      <c r="T921" s="53"/>
    </row>
    <row r="922" spans="13:20" x14ac:dyDescent="0.25">
      <c r="M922" s="133"/>
      <c r="N922" s="133"/>
      <c r="O922" s="133"/>
      <c r="P922" s="133"/>
      <c r="Q922" s="133"/>
      <c r="R922" s="133"/>
      <c r="S922" s="133"/>
      <c r="T922" s="53"/>
    </row>
    <row r="923" spans="13:20" x14ac:dyDescent="0.25">
      <c r="M923" s="133"/>
      <c r="N923" s="133"/>
      <c r="O923" s="133"/>
      <c r="P923" s="133"/>
      <c r="Q923" s="133"/>
      <c r="R923" s="133"/>
      <c r="S923" s="133"/>
      <c r="T923" s="53"/>
    </row>
    <row r="924" spans="13:20" x14ac:dyDescent="0.25">
      <c r="M924" s="133"/>
      <c r="N924" s="133"/>
      <c r="O924" s="133"/>
      <c r="P924" s="133"/>
      <c r="Q924" s="133"/>
      <c r="R924" s="133"/>
      <c r="S924" s="133"/>
      <c r="T924" s="53"/>
    </row>
    <row r="925" spans="13:20" x14ac:dyDescent="0.25">
      <c r="M925" s="133"/>
      <c r="N925" s="133"/>
      <c r="O925" s="133"/>
      <c r="P925" s="133"/>
      <c r="Q925" s="133"/>
      <c r="R925" s="133"/>
      <c r="S925" s="133"/>
      <c r="T925" s="53"/>
    </row>
    <row r="926" spans="13:20" x14ac:dyDescent="0.25">
      <c r="M926" s="133"/>
      <c r="N926" s="133"/>
      <c r="O926" s="133"/>
      <c r="P926" s="133"/>
      <c r="Q926" s="133"/>
      <c r="R926" s="133"/>
      <c r="S926" s="133"/>
      <c r="T926" s="53"/>
    </row>
    <row r="927" spans="13:20" x14ac:dyDescent="0.25">
      <c r="M927" s="133"/>
      <c r="N927" s="133"/>
      <c r="O927" s="133"/>
      <c r="P927" s="133"/>
      <c r="Q927" s="133"/>
      <c r="R927" s="133"/>
      <c r="S927" s="133"/>
      <c r="T927" s="53"/>
    </row>
    <row r="928" spans="13:20" x14ac:dyDescent="0.25">
      <c r="M928" s="133"/>
      <c r="N928" s="133"/>
      <c r="O928" s="133"/>
      <c r="P928" s="133"/>
      <c r="Q928" s="133"/>
      <c r="R928" s="133"/>
      <c r="S928" s="133"/>
      <c r="T928" s="53"/>
    </row>
    <row r="929" spans="13:20" x14ac:dyDescent="0.25">
      <c r="M929" s="133"/>
      <c r="N929" s="133"/>
      <c r="O929" s="133"/>
      <c r="P929" s="133"/>
      <c r="Q929" s="133"/>
      <c r="R929" s="133"/>
      <c r="S929" s="133"/>
      <c r="T929" s="53"/>
    </row>
    <row r="930" spans="13:20" x14ac:dyDescent="0.25">
      <c r="M930" s="133"/>
      <c r="N930" s="133"/>
      <c r="O930" s="133"/>
      <c r="P930" s="133"/>
      <c r="Q930" s="133"/>
      <c r="R930" s="133"/>
      <c r="S930" s="133"/>
      <c r="T930" s="53"/>
    </row>
    <row r="931" spans="13:20" x14ac:dyDescent="0.25">
      <c r="M931" s="133"/>
      <c r="N931" s="133"/>
      <c r="O931" s="133"/>
      <c r="P931" s="133"/>
      <c r="Q931" s="133"/>
      <c r="R931" s="133"/>
      <c r="S931" s="133"/>
      <c r="T931" s="53"/>
    </row>
    <row r="932" spans="13:20" x14ac:dyDescent="0.25">
      <c r="M932" s="133"/>
      <c r="N932" s="133"/>
      <c r="O932" s="133"/>
      <c r="P932" s="133"/>
      <c r="Q932" s="133"/>
      <c r="R932" s="133"/>
      <c r="S932" s="133"/>
      <c r="T932" s="53"/>
    </row>
    <row r="933" spans="13:20" x14ac:dyDescent="0.25">
      <c r="M933" s="133"/>
      <c r="N933" s="133"/>
      <c r="O933" s="133"/>
      <c r="P933" s="133"/>
      <c r="Q933" s="133"/>
      <c r="R933" s="133"/>
      <c r="S933" s="133"/>
      <c r="T933" s="53"/>
    </row>
    <row r="934" spans="13:20" x14ac:dyDescent="0.25">
      <c r="M934" s="133"/>
      <c r="N934" s="133"/>
      <c r="O934" s="133"/>
      <c r="P934" s="133"/>
      <c r="Q934" s="133"/>
      <c r="R934" s="133"/>
      <c r="S934" s="133"/>
      <c r="T934" s="53"/>
    </row>
    <row r="935" spans="13:20" x14ac:dyDescent="0.25">
      <c r="M935" s="133"/>
      <c r="N935" s="133"/>
      <c r="O935" s="133"/>
      <c r="P935" s="133"/>
      <c r="Q935" s="133"/>
      <c r="R935" s="133"/>
      <c r="S935" s="133"/>
      <c r="T935" s="53"/>
    </row>
    <row r="936" spans="13:20" x14ac:dyDescent="0.25">
      <c r="M936" s="133"/>
      <c r="N936" s="133"/>
      <c r="O936" s="133"/>
      <c r="P936" s="133"/>
      <c r="Q936" s="133"/>
      <c r="R936" s="133"/>
      <c r="S936" s="133"/>
      <c r="T936" s="53"/>
    </row>
    <row r="937" spans="13:20" x14ac:dyDescent="0.25">
      <c r="M937" s="133"/>
      <c r="N937" s="133"/>
      <c r="O937" s="133"/>
      <c r="P937" s="133"/>
      <c r="Q937" s="133"/>
      <c r="R937" s="133"/>
      <c r="S937" s="133"/>
      <c r="T937" s="53"/>
    </row>
    <row r="938" spans="13:20" x14ac:dyDescent="0.25">
      <c r="M938" s="133"/>
      <c r="N938" s="133"/>
      <c r="O938" s="133"/>
      <c r="P938" s="133"/>
      <c r="Q938" s="133"/>
      <c r="R938" s="133"/>
      <c r="S938" s="133"/>
      <c r="T938" s="53"/>
    </row>
    <row r="939" spans="13:20" x14ac:dyDescent="0.25">
      <c r="M939" s="133"/>
      <c r="N939" s="133"/>
      <c r="O939" s="133"/>
      <c r="P939" s="133"/>
      <c r="Q939" s="133"/>
      <c r="R939" s="133"/>
      <c r="S939" s="133"/>
      <c r="T939" s="53"/>
    </row>
    <row r="940" spans="13:20" x14ac:dyDescent="0.25">
      <c r="M940" s="133"/>
      <c r="N940" s="133"/>
      <c r="O940" s="133"/>
      <c r="P940" s="133"/>
      <c r="Q940" s="133"/>
      <c r="R940" s="133"/>
      <c r="S940" s="133"/>
      <c r="T940" s="53"/>
    </row>
    <row r="941" spans="13:20" x14ac:dyDescent="0.25">
      <c r="M941" s="133"/>
      <c r="N941" s="133"/>
      <c r="O941" s="133"/>
      <c r="P941" s="133"/>
      <c r="Q941" s="133"/>
      <c r="R941" s="133"/>
      <c r="S941" s="133"/>
      <c r="T941" s="53"/>
    </row>
    <row r="942" spans="13:20" x14ac:dyDescent="0.25">
      <c r="M942" s="133"/>
      <c r="N942" s="133"/>
      <c r="O942" s="133"/>
      <c r="P942" s="133"/>
      <c r="Q942" s="133"/>
      <c r="R942" s="133"/>
      <c r="S942" s="133"/>
      <c r="T942" s="53"/>
    </row>
    <row r="943" spans="13:20" x14ac:dyDescent="0.25">
      <c r="M943" s="133"/>
      <c r="N943" s="133"/>
      <c r="O943" s="133"/>
      <c r="P943" s="133"/>
      <c r="Q943" s="133"/>
      <c r="R943" s="133"/>
      <c r="S943" s="133"/>
      <c r="T943" s="53"/>
    </row>
    <row r="944" spans="13:20" x14ac:dyDescent="0.25">
      <c r="M944" s="133"/>
      <c r="N944" s="133"/>
      <c r="O944" s="133"/>
      <c r="P944" s="133"/>
      <c r="Q944" s="133"/>
      <c r="R944" s="133"/>
      <c r="S944" s="133"/>
      <c r="T944" s="53"/>
    </row>
    <row r="945" spans="13:20" x14ac:dyDescent="0.25">
      <c r="M945" s="133"/>
      <c r="N945" s="133"/>
      <c r="O945" s="133"/>
      <c r="P945" s="133"/>
      <c r="Q945" s="133"/>
      <c r="R945" s="133"/>
      <c r="S945" s="133"/>
      <c r="T945" s="53"/>
    </row>
    <row r="946" spans="13:20" x14ac:dyDescent="0.25">
      <c r="M946" s="133"/>
      <c r="N946" s="133"/>
      <c r="O946" s="133"/>
      <c r="P946" s="133"/>
      <c r="Q946" s="133"/>
      <c r="R946" s="133"/>
      <c r="S946" s="133"/>
      <c r="T946" s="53"/>
    </row>
    <row r="947" spans="13:20" x14ac:dyDescent="0.25">
      <c r="M947" s="133"/>
      <c r="N947" s="133"/>
      <c r="O947" s="133"/>
      <c r="P947" s="133"/>
      <c r="Q947" s="133"/>
      <c r="R947" s="133"/>
      <c r="S947" s="133"/>
      <c r="T947" s="53"/>
    </row>
    <row r="948" spans="13:20" x14ac:dyDescent="0.25">
      <c r="M948" s="133"/>
      <c r="N948" s="133"/>
      <c r="O948" s="133"/>
      <c r="P948" s="133"/>
      <c r="Q948" s="133"/>
      <c r="R948" s="133"/>
      <c r="S948" s="133"/>
      <c r="T948" s="53"/>
    </row>
    <row r="949" spans="13:20" x14ac:dyDescent="0.25">
      <c r="M949" s="133"/>
      <c r="N949" s="133"/>
      <c r="O949" s="133"/>
      <c r="P949" s="133"/>
      <c r="Q949" s="133"/>
      <c r="R949" s="133"/>
      <c r="S949" s="133"/>
      <c r="T949" s="53"/>
    </row>
    <row r="950" spans="13:20" x14ac:dyDescent="0.25">
      <c r="M950" s="133"/>
      <c r="N950" s="133"/>
      <c r="O950" s="133"/>
      <c r="P950" s="133"/>
      <c r="Q950" s="133"/>
      <c r="R950" s="133"/>
      <c r="S950" s="133"/>
      <c r="T950" s="53"/>
    </row>
    <row r="951" spans="13:20" x14ac:dyDescent="0.25">
      <c r="M951" s="133"/>
      <c r="N951" s="133"/>
      <c r="O951" s="133"/>
      <c r="P951" s="133"/>
      <c r="Q951" s="133"/>
      <c r="R951" s="133"/>
      <c r="S951" s="133"/>
      <c r="T951" s="53"/>
    </row>
    <row r="952" spans="13:20" x14ac:dyDescent="0.25">
      <c r="M952" s="133"/>
      <c r="N952" s="133"/>
      <c r="O952" s="133"/>
      <c r="P952" s="133"/>
      <c r="Q952" s="133"/>
      <c r="R952" s="133"/>
      <c r="S952" s="133"/>
      <c r="T952" s="53"/>
    </row>
    <row r="953" spans="13:20" x14ac:dyDescent="0.25">
      <c r="M953" s="133"/>
      <c r="N953" s="133"/>
      <c r="O953" s="133"/>
      <c r="P953" s="133"/>
      <c r="Q953" s="133"/>
      <c r="R953" s="133"/>
      <c r="S953" s="133"/>
      <c r="T953" s="53"/>
    </row>
    <row r="954" spans="13:20" x14ac:dyDescent="0.25">
      <c r="M954" s="133"/>
      <c r="N954" s="133"/>
      <c r="O954" s="133"/>
      <c r="P954" s="133"/>
      <c r="Q954" s="133"/>
      <c r="R954" s="133"/>
      <c r="S954" s="133"/>
      <c r="T954" s="53"/>
    </row>
    <row r="955" spans="13:20" x14ac:dyDescent="0.25">
      <c r="M955" s="133"/>
      <c r="N955" s="133"/>
      <c r="O955" s="133"/>
      <c r="P955" s="133"/>
      <c r="Q955" s="133"/>
      <c r="R955" s="133"/>
      <c r="S955" s="133"/>
      <c r="T955" s="53"/>
    </row>
    <row r="956" spans="13:20" x14ac:dyDescent="0.25">
      <c r="M956" s="133"/>
      <c r="N956" s="133"/>
      <c r="O956" s="133"/>
      <c r="P956" s="133"/>
      <c r="Q956" s="133"/>
      <c r="R956" s="133"/>
      <c r="S956" s="133"/>
      <c r="T956" s="53"/>
    </row>
    <row r="957" spans="13:20" x14ac:dyDescent="0.25">
      <c r="M957" s="133"/>
      <c r="N957" s="133"/>
      <c r="O957" s="133"/>
      <c r="P957" s="133"/>
      <c r="Q957" s="133"/>
      <c r="R957" s="133"/>
      <c r="S957" s="133"/>
      <c r="T957" s="53"/>
    </row>
    <row r="958" spans="13:20" x14ac:dyDescent="0.25">
      <c r="M958" s="133"/>
      <c r="N958" s="133"/>
      <c r="O958" s="133"/>
      <c r="P958" s="133"/>
      <c r="Q958" s="133"/>
      <c r="R958" s="133"/>
      <c r="S958" s="133"/>
      <c r="T958" s="53"/>
    </row>
    <row r="959" spans="13:20" x14ac:dyDescent="0.25">
      <c r="M959" s="133"/>
      <c r="N959" s="133"/>
      <c r="O959" s="133"/>
      <c r="P959" s="133"/>
      <c r="Q959" s="133"/>
      <c r="R959" s="133"/>
      <c r="S959" s="133"/>
      <c r="T959" s="53"/>
    </row>
    <row r="960" spans="13:20" x14ac:dyDescent="0.25">
      <c r="M960" s="133"/>
      <c r="N960" s="133"/>
      <c r="O960" s="133"/>
      <c r="P960" s="133"/>
      <c r="Q960" s="133"/>
      <c r="R960" s="133"/>
      <c r="S960" s="133"/>
      <c r="T960" s="53"/>
    </row>
    <row r="961" spans="13:20" x14ac:dyDescent="0.25">
      <c r="M961" s="133"/>
      <c r="N961" s="133"/>
      <c r="O961" s="133"/>
      <c r="P961" s="133"/>
      <c r="Q961" s="133"/>
      <c r="R961" s="133"/>
      <c r="S961" s="133"/>
      <c r="T961" s="53"/>
    </row>
    <row r="962" spans="13:20" x14ac:dyDescent="0.25">
      <c r="M962" s="133"/>
      <c r="N962" s="133"/>
      <c r="O962" s="133"/>
      <c r="P962" s="133"/>
      <c r="Q962" s="133"/>
      <c r="R962" s="133"/>
      <c r="S962" s="133"/>
      <c r="T962" s="53"/>
    </row>
    <row r="963" spans="13:20" x14ac:dyDescent="0.25">
      <c r="M963" s="133"/>
      <c r="N963" s="133"/>
      <c r="O963" s="133"/>
      <c r="P963" s="133"/>
      <c r="Q963" s="133"/>
      <c r="R963" s="133"/>
      <c r="S963" s="133"/>
      <c r="T963" s="53"/>
    </row>
    <row r="964" spans="13:20" x14ac:dyDescent="0.25">
      <c r="M964" s="133"/>
      <c r="N964" s="133"/>
      <c r="O964" s="133"/>
      <c r="P964" s="133"/>
      <c r="Q964" s="133"/>
      <c r="R964" s="133"/>
      <c r="S964" s="133"/>
      <c r="T964" s="53"/>
    </row>
    <row r="965" spans="13:20" x14ac:dyDescent="0.25">
      <c r="M965" s="133"/>
      <c r="N965" s="133"/>
      <c r="O965" s="133"/>
      <c r="P965" s="133"/>
      <c r="Q965" s="133"/>
      <c r="R965" s="133"/>
      <c r="S965" s="133"/>
      <c r="T965" s="53"/>
    </row>
    <row r="966" spans="13:20" x14ac:dyDescent="0.25">
      <c r="M966" s="133"/>
      <c r="N966" s="133"/>
      <c r="O966" s="133"/>
      <c r="P966" s="133"/>
      <c r="Q966" s="133"/>
      <c r="R966" s="133"/>
      <c r="S966" s="133"/>
      <c r="T966" s="53"/>
    </row>
    <row r="967" spans="13:20" x14ac:dyDescent="0.25">
      <c r="M967" s="133"/>
      <c r="N967" s="133"/>
      <c r="O967" s="133"/>
      <c r="P967" s="133"/>
      <c r="Q967" s="133"/>
      <c r="R967" s="133"/>
      <c r="S967" s="133"/>
      <c r="T967" s="53"/>
    </row>
    <row r="968" spans="13:20" x14ac:dyDescent="0.25">
      <c r="M968" s="133"/>
      <c r="N968" s="133"/>
      <c r="O968" s="133"/>
      <c r="P968" s="133"/>
      <c r="Q968" s="133"/>
      <c r="R968" s="133"/>
      <c r="S968" s="133"/>
      <c r="T968" s="53"/>
    </row>
    <row r="969" spans="13:20" x14ac:dyDescent="0.25">
      <c r="M969" s="133"/>
      <c r="N969" s="133"/>
      <c r="O969" s="133"/>
      <c r="P969" s="133"/>
      <c r="Q969" s="133"/>
      <c r="R969" s="133"/>
      <c r="S969" s="133"/>
      <c r="T969" s="53"/>
    </row>
    <row r="970" spans="13:20" x14ac:dyDescent="0.25">
      <c r="M970" s="133"/>
      <c r="N970" s="133"/>
      <c r="O970" s="133"/>
      <c r="P970" s="133"/>
      <c r="Q970" s="133"/>
      <c r="R970" s="133"/>
      <c r="S970" s="133"/>
      <c r="T970" s="53"/>
    </row>
    <row r="971" spans="13:20" x14ac:dyDescent="0.25">
      <c r="M971" s="133"/>
      <c r="N971" s="133"/>
      <c r="O971" s="133"/>
      <c r="P971" s="133"/>
      <c r="Q971" s="133"/>
      <c r="R971" s="133"/>
      <c r="S971" s="133"/>
      <c r="T971" s="53"/>
    </row>
    <row r="972" spans="13:20" x14ac:dyDescent="0.25">
      <c r="M972" s="133"/>
      <c r="N972" s="133"/>
      <c r="O972" s="133"/>
      <c r="P972" s="133"/>
      <c r="Q972" s="133"/>
      <c r="R972" s="133"/>
      <c r="S972" s="133"/>
      <c r="T972" s="53"/>
    </row>
    <row r="973" spans="13:20" x14ac:dyDescent="0.25">
      <c r="M973" s="133"/>
      <c r="N973" s="133"/>
      <c r="O973" s="133"/>
      <c r="P973" s="133"/>
      <c r="Q973" s="133"/>
      <c r="R973" s="133"/>
      <c r="S973" s="133"/>
      <c r="T973" s="53"/>
    </row>
    <row r="974" spans="13:20" x14ac:dyDescent="0.25">
      <c r="M974" s="133"/>
      <c r="N974" s="133"/>
      <c r="O974" s="133"/>
      <c r="P974" s="133"/>
      <c r="Q974" s="133"/>
      <c r="R974" s="133"/>
      <c r="S974" s="133"/>
      <c r="T974" s="53"/>
    </row>
    <row r="975" spans="13:20" x14ac:dyDescent="0.25">
      <c r="M975" s="133"/>
      <c r="N975" s="133"/>
      <c r="O975" s="133"/>
      <c r="P975" s="133"/>
      <c r="Q975" s="133"/>
      <c r="R975" s="133"/>
      <c r="S975" s="133"/>
      <c r="T975" s="53"/>
    </row>
    <row r="976" spans="13:20" x14ac:dyDescent="0.25">
      <c r="M976" s="133"/>
      <c r="N976" s="133"/>
      <c r="O976" s="133"/>
      <c r="P976" s="133"/>
      <c r="Q976" s="133"/>
      <c r="R976" s="133"/>
      <c r="S976" s="133"/>
      <c r="T976" s="53"/>
    </row>
    <row r="977" spans="13:20" x14ac:dyDescent="0.25">
      <c r="M977" s="133"/>
      <c r="N977" s="133"/>
      <c r="O977" s="133"/>
      <c r="P977" s="133"/>
      <c r="Q977" s="133"/>
      <c r="R977" s="133"/>
      <c r="S977" s="133"/>
      <c r="T977" s="53"/>
    </row>
    <row r="978" spans="13:20" x14ac:dyDescent="0.25">
      <c r="M978" s="133"/>
      <c r="N978" s="133"/>
      <c r="O978" s="133"/>
      <c r="P978" s="133"/>
      <c r="Q978" s="133"/>
      <c r="R978" s="133"/>
      <c r="S978" s="133"/>
      <c r="T978" s="53"/>
    </row>
    <row r="979" spans="13:20" x14ac:dyDescent="0.25">
      <c r="M979" s="133"/>
      <c r="N979" s="133"/>
      <c r="O979" s="133"/>
      <c r="P979" s="133"/>
      <c r="Q979" s="133"/>
      <c r="R979" s="133"/>
      <c r="S979" s="133"/>
      <c r="T979" s="53"/>
    </row>
    <row r="980" spans="13:20" x14ac:dyDescent="0.25">
      <c r="M980" s="133"/>
      <c r="N980" s="133"/>
      <c r="O980" s="133"/>
      <c r="P980" s="133"/>
      <c r="Q980" s="133"/>
      <c r="R980" s="133"/>
      <c r="S980" s="133"/>
      <c r="T980" s="53"/>
    </row>
    <row r="981" spans="13:20" x14ac:dyDescent="0.25">
      <c r="M981" s="133"/>
      <c r="N981" s="133"/>
      <c r="O981" s="133"/>
      <c r="P981" s="133"/>
      <c r="Q981" s="133"/>
      <c r="R981" s="133"/>
      <c r="S981" s="133"/>
      <c r="T981" s="53"/>
    </row>
    <row r="982" spans="13:20" x14ac:dyDescent="0.25">
      <c r="M982" s="133"/>
      <c r="N982" s="133"/>
      <c r="O982" s="133"/>
      <c r="P982" s="133"/>
      <c r="Q982" s="133"/>
      <c r="R982" s="133"/>
      <c r="S982" s="133"/>
      <c r="T982" s="53"/>
    </row>
    <row r="983" spans="13:20" x14ac:dyDescent="0.25">
      <c r="M983" s="133"/>
      <c r="N983" s="133"/>
      <c r="O983" s="133"/>
      <c r="P983" s="133"/>
      <c r="Q983" s="133"/>
      <c r="R983" s="133"/>
      <c r="S983" s="133"/>
      <c r="T983" s="53"/>
    </row>
    <row r="984" spans="13:20" x14ac:dyDescent="0.25">
      <c r="M984" s="133"/>
      <c r="N984" s="133"/>
      <c r="O984" s="133"/>
      <c r="P984" s="133"/>
      <c r="Q984" s="133"/>
      <c r="R984" s="133"/>
      <c r="S984" s="133"/>
      <c r="T984" s="53"/>
    </row>
    <row r="985" spans="13:20" x14ac:dyDescent="0.25">
      <c r="M985" s="133"/>
      <c r="N985" s="133"/>
      <c r="O985" s="133"/>
      <c r="P985" s="133"/>
      <c r="Q985" s="133"/>
      <c r="R985" s="133"/>
      <c r="S985" s="133"/>
      <c r="T985" s="53"/>
    </row>
    <row r="986" spans="13:20" x14ac:dyDescent="0.25">
      <c r="M986" s="133"/>
      <c r="N986" s="133"/>
      <c r="O986" s="133"/>
      <c r="P986" s="133"/>
      <c r="Q986" s="133"/>
      <c r="R986" s="133"/>
      <c r="S986" s="133"/>
      <c r="T986" s="53"/>
    </row>
    <row r="987" spans="13:20" x14ac:dyDescent="0.25">
      <c r="M987" s="133"/>
      <c r="N987" s="133"/>
      <c r="O987" s="133"/>
      <c r="P987" s="133"/>
      <c r="Q987" s="133"/>
      <c r="R987" s="133"/>
      <c r="S987" s="133"/>
      <c r="T987" s="53"/>
    </row>
    <row r="988" spans="13:20" x14ac:dyDescent="0.25">
      <c r="M988" s="133"/>
      <c r="N988" s="133"/>
      <c r="O988" s="133"/>
      <c r="P988" s="133"/>
      <c r="Q988" s="133"/>
      <c r="R988" s="133"/>
      <c r="S988" s="133"/>
      <c r="T988" s="53"/>
    </row>
    <row r="989" spans="13:20" x14ac:dyDescent="0.25">
      <c r="M989" s="133"/>
      <c r="N989" s="133"/>
      <c r="O989" s="133"/>
      <c r="P989" s="133"/>
      <c r="Q989" s="133"/>
      <c r="R989" s="133"/>
      <c r="S989" s="133"/>
      <c r="T989" s="53"/>
    </row>
    <row r="990" spans="13:20" x14ac:dyDescent="0.25">
      <c r="M990" s="133"/>
      <c r="N990" s="133"/>
      <c r="O990" s="133"/>
      <c r="P990" s="133"/>
      <c r="Q990" s="133"/>
      <c r="R990" s="133"/>
      <c r="S990" s="133"/>
      <c r="T990" s="53"/>
    </row>
    <row r="991" spans="13:20" x14ac:dyDescent="0.25">
      <c r="M991" s="133"/>
      <c r="N991" s="133"/>
      <c r="O991" s="133"/>
      <c r="P991" s="133"/>
      <c r="Q991" s="133"/>
      <c r="R991" s="133"/>
      <c r="S991" s="133"/>
      <c r="T991" s="53"/>
    </row>
    <row r="992" spans="13:20" x14ac:dyDescent="0.25">
      <c r="M992" s="133"/>
      <c r="N992" s="133"/>
      <c r="O992" s="133"/>
      <c r="P992" s="133"/>
      <c r="Q992" s="133"/>
      <c r="R992" s="133"/>
      <c r="S992" s="133"/>
      <c r="T992" s="53"/>
    </row>
    <row r="993" spans="13:20" x14ac:dyDescent="0.25">
      <c r="M993" s="133"/>
      <c r="N993" s="133"/>
      <c r="O993" s="133"/>
      <c r="P993" s="133"/>
      <c r="Q993" s="133"/>
      <c r="R993" s="133"/>
      <c r="S993" s="133"/>
      <c r="T993" s="53"/>
    </row>
    <row r="994" spans="13:20" x14ac:dyDescent="0.25">
      <c r="M994" s="133"/>
      <c r="N994" s="133"/>
      <c r="O994" s="133"/>
      <c r="P994" s="133"/>
      <c r="Q994" s="133"/>
      <c r="R994" s="133"/>
      <c r="S994" s="133"/>
      <c r="T994" s="53"/>
    </row>
    <row r="995" spans="13:20" x14ac:dyDescent="0.25">
      <c r="M995" s="133"/>
      <c r="N995" s="133"/>
      <c r="O995" s="133"/>
      <c r="P995" s="133"/>
      <c r="Q995" s="133"/>
      <c r="R995" s="133"/>
      <c r="S995" s="133"/>
      <c r="T995" s="53"/>
    </row>
    <row r="996" spans="13:20" x14ac:dyDescent="0.25">
      <c r="M996" s="133"/>
      <c r="N996" s="133"/>
      <c r="O996" s="133"/>
      <c r="P996" s="133"/>
      <c r="Q996" s="133"/>
      <c r="R996" s="133"/>
      <c r="S996" s="133"/>
      <c r="T996" s="53"/>
    </row>
    <row r="997" spans="13:20" x14ac:dyDescent="0.25">
      <c r="M997" s="133"/>
      <c r="N997" s="133"/>
      <c r="O997" s="133"/>
      <c r="P997" s="133"/>
      <c r="Q997" s="133"/>
      <c r="R997" s="133"/>
      <c r="S997" s="133"/>
      <c r="T997" s="53"/>
    </row>
    <row r="998" spans="13:20" x14ac:dyDescent="0.25">
      <c r="M998" s="133"/>
      <c r="N998" s="133"/>
      <c r="O998" s="133"/>
      <c r="P998" s="133"/>
      <c r="Q998" s="133"/>
      <c r="R998" s="133"/>
      <c r="S998" s="133"/>
      <c r="T998" s="53"/>
    </row>
    <row r="999" spans="13:20" x14ac:dyDescent="0.25">
      <c r="M999" s="133"/>
      <c r="N999" s="133"/>
      <c r="O999" s="133"/>
      <c r="P999" s="133"/>
      <c r="Q999" s="133"/>
      <c r="R999" s="133"/>
      <c r="S999" s="133"/>
      <c r="T999" s="53"/>
    </row>
    <row r="1000" spans="13:20" x14ac:dyDescent="0.25">
      <c r="M1000" s="133"/>
      <c r="N1000" s="133"/>
      <c r="O1000" s="133"/>
      <c r="P1000" s="133"/>
      <c r="Q1000" s="133"/>
      <c r="R1000" s="133"/>
      <c r="S1000" s="133"/>
      <c r="T1000" s="53"/>
    </row>
    <row r="1001" spans="13:20" x14ac:dyDescent="0.25">
      <c r="M1001" s="133"/>
      <c r="N1001" s="133"/>
      <c r="O1001" s="133"/>
      <c r="P1001" s="133"/>
      <c r="Q1001" s="133"/>
      <c r="R1001" s="133"/>
      <c r="S1001" s="133"/>
      <c r="T1001" s="53"/>
    </row>
    <row r="1002" spans="13:20" x14ac:dyDescent="0.25">
      <c r="M1002" s="133"/>
      <c r="N1002" s="133"/>
      <c r="O1002" s="133"/>
      <c r="P1002" s="133"/>
      <c r="Q1002" s="133"/>
      <c r="R1002" s="133"/>
      <c r="S1002" s="133"/>
      <c r="T1002" s="53"/>
    </row>
    <row r="1003" spans="13:20" x14ac:dyDescent="0.25">
      <c r="M1003" s="133"/>
      <c r="N1003" s="133"/>
      <c r="O1003" s="133"/>
      <c r="P1003" s="133"/>
      <c r="Q1003" s="133"/>
      <c r="R1003" s="133"/>
      <c r="S1003" s="133"/>
      <c r="T1003" s="53"/>
    </row>
    <row r="1004" spans="13:20" x14ac:dyDescent="0.25">
      <c r="M1004" s="133"/>
      <c r="N1004" s="133"/>
      <c r="O1004" s="133"/>
      <c r="P1004" s="133"/>
      <c r="Q1004" s="133"/>
      <c r="R1004" s="133"/>
      <c r="S1004" s="133"/>
      <c r="T1004" s="53"/>
    </row>
    <row r="1005" spans="13:20" x14ac:dyDescent="0.25">
      <c r="M1005" s="133"/>
      <c r="N1005" s="133"/>
      <c r="O1005" s="133"/>
      <c r="P1005" s="133"/>
      <c r="Q1005" s="133"/>
      <c r="R1005" s="133"/>
      <c r="S1005" s="133"/>
      <c r="T1005" s="53"/>
    </row>
    <row r="1006" spans="13:20" x14ac:dyDescent="0.25">
      <c r="M1006" s="133"/>
      <c r="N1006" s="133"/>
      <c r="O1006" s="133"/>
      <c r="P1006" s="133"/>
      <c r="Q1006" s="133"/>
      <c r="R1006" s="133"/>
      <c r="S1006" s="133"/>
      <c r="T1006" s="53"/>
    </row>
    <row r="1007" spans="13:20" x14ac:dyDescent="0.25">
      <c r="M1007" s="133"/>
      <c r="N1007" s="133"/>
      <c r="O1007" s="133"/>
      <c r="P1007" s="133"/>
      <c r="Q1007" s="133"/>
      <c r="R1007" s="133"/>
      <c r="S1007" s="133"/>
      <c r="T1007" s="53"/>
    </row>
    <row r="1008" spans="13:20" x14ac:dyDescent="0.25">
      <c r="M1008" s="133"/>
      <c r="N1008" s="133"/>
      <c r="O1008" s="133"/>
      <c r="P1008" s="133"/>
      <c r="Q1008" s="133"/>
      <c r="R1008" s="133"/>
      <c r="S1008" s="133"/>
      <c r="T1008" s="53"/>
    </row>
    <row r="1009" spans="13:20" x14ac:dyDescent="0.25">
      <c r="M1009" s="133"/>
      <c r="N1009" s="133"/>
      <c r="O1009" s="133"/>
      <c r="P1009" s="133"/>
      <c r="Q1009" s="133"/>
      <c r="R1009" s="133"/>
      <c r="S1009" s="133"/>
      <c r="T1009" s="53"/>
    </row>
    <row r="1010" spans="13:20" x14ac:dyDescent="0.25">
      <c r="M1010" s="133"/>
      <c r="N1010" s="133"/>
      <c r="O1010" s="133"/>
      <c r="P1010" s="133"/>
      <c r="Q1010" s="133"/>
      <c r="R1010" s="133"/>
      <c r="S1010" s="133"/>
      <c r="T1010" s="53"/>
    </row>
    <row r="1011" spans="13:20" x14ac:dyDescent="0.25">
      <c r="M1011" s="133"/>
      <c r="N1011" s="133"/>
      <c r="O1011" s="133"/>
      <c r="P1011" s="133"/>
      <c r="Q1011" s="133"/>
      <c r="R1011" s="133"/>
      <c r="S1011" s="133"/>
      <c r="T1011" s="53"/>
    </row>
    <row r="1012" spans="13:20" x14ac:dyDescent="0.25">
      <c r="M1012" s="133"/>
      <c r="N1012" s="133"/>
      <c r="O1012" s="133"/>
      <c r="P1012" s="133"/>
      <c r="Q1012" s="133"/>
      <c r="R1012" s="133"/>
      <c r="S1012" s="133"/>
      <c r="T1012" s="53"/>
    </row>
    <row r="1013" spans="13:20" x14ac:dyDescent="0.25">
      <c r="M1013" s="133"/>
      <c r="N1013" s="133"/>
      <c r="O1013" s="133"/>
      <c r="P1013" s="133"/>
      <c r="Q1013" s="133"/>
      <c r="R1013" s="133"/>
      <c r="S1013" s="133"/>
      <c r="T1013" s="53"/>
    </row>
    <row r="1014" spans="13:20" x14ac:dyDescent="0.25">
      <c r="M1014" s="133"/>
      <c r="N1014" s="133"/>
      <c r="O1014" s="133"/>
      <c r="P1014" s="133"/>
      <c r="Q1014" s="133"/>
      <c r="R1014" s="133"/>
      <c r="S1014" s="133"/>
      <c r="T1014" s="53"/>
    </row>
    <row r="1015" spans="13:20" x14ac:dyDescent="0.25">
      <c r="M1015" s="133"/>
      <c r="N1015" s="133"/>
      <c r="O1015" s="133"/>
      <c r="P1015" s="133"/>
      <c r="Q1015" s="133"/>
      <c r="R1015" s="133"/>
      <c r="S1015" s="133"/>
      <c r="T1015" s="53"/>
    </row>
    <row r="1016" spans="13:20" x14ac:dyDescent="0.25">
      <c r="M1016" s="133"/>
      <c r="N1016" s="133"/>
      <c r="O1016" s="133"/>
      <c r="P1016" s="133"/>
      <c r="Q1016" s="133"/>
      <c r="R1016" s="133"/>
      <c r="S1016" s="133"/>
      <c r="T1016" s="53"/>
    </row>
    <row r="1017" spans="13:20" x14ac:dyDescent="0.25">
      <c r="M1017" s="133"/>
      <c r="N1017" s="133"/>
      <c r="O1017" s="133"/>
      <c r="P1017" s="133"/>
      <c r="Q1017" s="133"/>
      <c r="R1017" s="133"/>
      <c r="S1017" s="133"/>
      <c r="T1017" s="53"/>
    </row>
  </sheetData>
  <autoFilter ref="B6:T311">
    <filterColumn colId="8">
      <customFilters>
        <customFilter operator="greaterThan" val="0"/>
      </customFilters>
    </filterColumn>
  </autoFilter>
  <dataConsolidate/>
  <mergeCells count="5">
    <mergeCell ref="B4:F4"/>
    <mergeCell ref="G3:H4"/>
    <mergeCell ref="B1:I1"/>
    <mergeCell ref="B3:F3"/>
    <mergeCell ref="M4:T5"/>
  </mergeCells>
  <conditionalFormatting sqref="J5 B4">
    <cfRule type="cellIs" dxfId="66" priority="74" operator="equal">
      <formula>"Partiel (filtré)"</formula>
    </cfRule>
    <cfRule type="cellIs" dxfId="65" priority="75" operator="equal">
      <formula>"complet"</formula>
    </cfRule>
  </conditionalFormatting>
  <conditionalFormatting sqref="M7:M67 M69:M75 O62:O168 M107:M214 O190:O618 M231:M311">
    <cfRule type="cellIs" dxfId="64" priority="73" operator="equal">
      <formula>"OUI"</formula>
    </cfRule>
  </conditionalFormatting>
  <conditionalFormatting sqref="O7:O61">
    <cfRule type="cellIs" dxfId="63" priority="70" operator="equal">
      <formula>"OUI"</formula>
    </cfRule>
  </conditionalFormatting>
  <conditionalFormatting sqref="Q7:R61">
    <cfRule type="cellIs" dxfId="62" priority="69" operator="equal">
      <formula>"OUI"</formula>
    </cfRule>
  </conditionalFormatting>
  <conditionalFormatting sqref="P7:P61">
    <cfRule type="cellIs" dxfId="61" priority="67" operator="equal">
      <formula>"Important"</formula>
    </cfRule>
    <cfRule type="cellIs" dxfId="60" priority="68" operator="equal">
      <formula>"Moyen"</formula>
    </cfRule>
  </conditionalFormatting>
  <conditionalFormatting sqref="R7:R61">
    <cfRule type="cellIs" dxfId="59" priority="65" operator="equal">
      <formula>"Moyenne"</formula>
    </cfRule>
    <cfRule type="cellIs" dxfId="58" priority="66" operator="equal">
      <formula>"Haute"</formula>
    </cfRule>
  </conditionalFormatting>
  <conditionalFormatting sqref="AH215:AI215">
    <cfRule type="cellIs" dxfId="57" priority="63" operator="equal">
      <formula>"OUI"</formula>
    </cfRule>
  </conditionalFormatting>
  <conditionalFormatting sqref="AI215">
    <cfRule type="cellIs" dxfId="56" priority="61" operator="equal">
      <formula>"Moyenne"</formula>
    </cfRule>
    <cfRule type="cellIs" dxfId="55" priority="62" operator="equal">
      <formula>"Haute"</formula>
    </cfRule>
  </conditionalFormatting>
  <conditionalFormatting sqref="AD215 L215">
    <cfRule type="cellIs" dxfId="54" priority="60" operator="equal">
      <formula>"OUI"</formula>
    </cfRule>
  </conditionalFormatting>
  <conditionalFormatting sqref="AH230:AI230">
    <cfRule type="cellIs" dxfId="53" priority="59" operator="equal">
      <formula>"OUI"</formula>
    </cfRule>
  </conditionalFormatting>
  <conditionalFormatting sqref="AI230">
    <cfRule type="cellIs" dxfId="52" priority="57" operator="equal">
      <formula>"Moyenne"</formula>
    </cfRule>
    <cfRule type="cellIs" dxfId="51" priority="58" operator="equal">
      <formula>"Haute"</formula>
    </cfRule>
  </conditionalFormatting>
  <conditionalFormatting sqref="AD230 L230">
    <cfRule type="cellIs" dxfId="50" priority="56" operator="equal">
      <formula>"OUI"</formula>
    </cfRule>
  </conditionalFormatting>
  <conditionalFormatting sqref="M216:M221 M227:M230">
    <cfRule type="cellIs" dxfId="49" priority="47" operator="equal">
      <formula>"OUI"</formula>
    </cfRule>
  </conditionalFormatting>
  <conditionalFormatting sqref="AH216:AI221 AH226:AI229 Q217:Q218">
    <cfRule type="cellIs" dxfId="48" priority="51" operator="equal">
      <formula>"OUI"</formula>
    </cfRule>
  </conditionalFormatting>
  <conditionalFormatting sqref="AI216:AI221 Q217:Q218 AI226:AI229">
    <cfRule type="cellIs" dxfId="47" priority="49" operator="equal">
      <formula>"Moyenne"</formula>
    </cfRule>
    <cfRule type="cellIs" dxfId="46" priority="50" operator="equal">
      <formula>"Haute"</formula>
    </cfRule>
  </conditionalFormatting>
  <conditionalFormatting sqref="AD216:AD221 L216:L221 L226:L229 AD226:AD229">
    <cfRule type="cellIs" dxfId="45" priority="48" operator="equal">
      <formula>"OUI"</formula>
    </cfRule>
  </conditionalFormatting>
  <conditionalFormatting sqref="M215">
    <cfRule type="cellIs" dxfId="44" priority="46" operator="equal">
      <formula>"OUI"</formula>
    </cfRule>
  </conditionalFormatting>
  <conditionalFormatting sqref="AG222:AH225">
    <cfRule type="cellIs" dxfId="43" priority="45" operator="equal">
      <formula>"OUI"</formula>
    </cfRule>
  </conditionalFormatting>
  <conditionalFormatting sqref="AH222:AH225">
    <cfRule type="cellIs" dxfId="42" priority="43" operator="equal">
      <formula>"Moyenne"</formula>
    </cfRule>
    <cfRule type="cellIs" dxfId="41" priority="44" operator="equal">
      <formula>"Haute"</formula>
    </cfRule>
  </conditionalFormatting>
  <conditionalFormatting sqref="AC222:AC225">
    <cfRule type="cellIs" dxfId="40" priority="42" operator="equal">
      <formula>"OUI"</formula>
    </cfRule>
  </conditionalFormatting>
  <conditionalFormatting sqref="AD222:AD225 L222:L225">
    <cfRule type="cellIs" dxfId="39" priority="41" operator="equal">
      <formula>"OUI"</formula>
    </cfRule>
  </conditionalFormatting>
  <conditionalFormatting sqref="M222:M226">
    <cfRule type="cellIs" dxfId="38" priority="40" operator="equal">
      <formula>"OUI"</formula>
    </cfRule>
  </conditionalFormatting>
  <conditionalFormatting sqref="AD76">
    <cfRule type="cellIs" dxfId="37" priority="39" operator="equal">
      <formula>"OUI"</formula>
    </cfRule>
  </conditionalFormatting>
  <conditionalFormatting sqref="AH76:AI76">
    <cfRule type="cellIs" dxfId="36" priority="38" operator="equal">
      <formula>"OUI"</formula>
    </cfRule>
  </conditionalFormatting>
  <conditionalFormatting sqref="AI76">
    <cfRule type="cellIs" dxfId="35" priority="36" operator="equal">
      <formula>"Moyenne"</formula>
    </cfRule>
    <cfRule type="cellIs" dxfId="34" priority="37" operator="equal">
      <formula>"Haute"</formula>
    </cfRule>
  </conditionalFormatting>
  <conditionalFormatting sqref="AD77:AD106">
    <cfRule type="cellIs" dxfId="33" priority="35" operator="equal">
      <formula>"OUI"</formula>
    </cfRule>
  </conditionalFormatting>
  <conditionalFormatting sqref="AH77:AI106">
    <cfRule type="cellIs" dxfId="32" priority="34" operator="equal">
      <formula>"OUI"</formula>
    </cfRule>
  </conditionalFormatting>
  <conditionalFormatting sqref="AI77:AI106">
    <cfRule type="cellIs" dxfId="31" priority="32" operator="equal">
      <formula>"Moyenne"</formula>
    </cfRule>
    <cfRule type="cellIs" dxfId="30" priority="33" operator="equal">
      <formula>"Haute"</formula>
    </cfRule>
  </conditionalFormatting>
  <conditionalFormatting sqref="M76:M93">
    <cfRule type="cellIs" dxfId="29" priority="30" operator="equal">
      <formula>"OUI"</formula>
    </cfRule>
  </conditionalFormatting>
  <conditionalFormatting sqref="Q63:R67 Q216:R216 Q211:R214 Q204:R209 Q191:R202 Q167:R189 Q155:R165 Q148:R153 Q135:R146 Q108:R133 Q85:R106 Q77:R83 Q69:R75 R62">
    <cfRule type="cellIs" dxfId="28" priority="29" operator="equal">
      <formula>"OUI"</formula>
    </cfRule>
  </conditionalFormatting>
  <conditionalFormatting sqref="P63:P67 P216:P218 P211:P214 P204:P209 P191:P202 P167:P189 P155:P165 P148:P153 P135:P146 P108:P133 P85:P106 P77:P83 P69:P75">
    <cfRule type="cellIs" dxfId="27" priority="27" operator="equal">
      <formula>"Important"</formula>
    </cfRule>
    <cfRule type="cellIs" dxfId="26" priority="28" operator="equal">
      <formula>"Moyen"</formula>
    </cfRule>
  </conditionalFormatting>
  <conditionalFormatting sqref="R62:R67 R216 R211:R214 R204:R209 R191:R202 R167:R189 R155:R165 R148:R153 R135:R146 R108:R133 R85:R106 R77:R83 R69:R75">
    <cfRule type="cellIs" dxfId="25" priority="25" operator="equal">
      <formula>"Moyenne"</formula>
    </cfRule>
    <cfRule type="cellIs" dxfId="24" priority="26" operator="equal">
      <formula>"Haute"</formula>
    </cfRule>
  </conditionalFormatting>
  <conditionalFormatting sqref="Q219:R230 Q305:R311 Q296:R303 Q285:R294 Q269:R283 Q248:R267 Q232:R246">
    <cfRule type="cellIs" dxfId="23" priority="24" operator="equal">
      <formula>"OUI"</formula>
    </cfRule>
  </conditionalFormatting>
  <conditionalFormatting sqref="P219:P230 P305:P311 P296:P303 P285:P294 P269:P283 P248:P267 P232:P246">
    <cfRule type="cellIs" dxfId="22" priority="22" operator="equal">
      <formula>"Important"</formula>
    </cfRule>
    <cfRule type="cellIs" dxfId="21" priority="23" operator="equal">
      <formula>"Moyen"</formula>
    </cfRule>
  </conditionalFormatting>
  <conditionalFormatting sqref="R219:R230 R305:R311 R296:R303 R285:R294 R269:R283 R248:R267 R232:R246">
    <cfRule type="cellIs" dxfId="20" priority="20" operator="equal">
      <formula>"Moyenne"</formula>
    </cfRule>
    <cfRule type="cellIs" dxfId="19" priority="21" operator="equal">
      <formula>"Haute"</formula>
    </cfRule>
  </conditionalFormatting>
  <conditionalFormatting sqref="P304:S304">
    <cfRule type="cellIs" dxfId="18" priority="19" operator="equal">
      <formula>"OUI"</formula>
    </cfRule>
  </conditionalFormatting>
  <conditionalFormatting sqref="P295:S295">
    <cfRule type="cellIs" dxfId="17" priority="18" operator="equal">
      <formula>"OUI"</formula>
    </cfRule>
  </conditionalFormatting>
  <conditionalFormatting sqref="P284:S284">
    <cfRule type="cellIs" dxfId="16" priority="17" operator="equal">
      <formula>"OUI"</formula>
    </cfRule>
  </conditionalFormatting>
  <conditionalFormatting sqref="P268:S268">
    <cfRule type="cellIs" dxfId="15" priority="16" operator="equal">
      <formula>"OUI"</formula>
    </cfRule>
  </conditionalFormatting>
  <conditionalFormatting sqref="P247:S247">
    <cfRule type="cellIs" dxfId="14" priority="15" operator="equal">
      <formula>"OUI"</formula>
    </cfRule>
  </conditionalFormatting>
  <conditionalFormatting sqref="P231:S231">
    <cfRule type="cellIs" dxfId="13" priority="14" operator="equal">
      <formula>"OUI"</formula>
    </cfRule>
  </conditionalFormatting>
  <conditionalFormatting sqref="P62:Q62">
    <cfRule type="cellIs" dxfId="12" priority="1" operator="equal">
      <formula>"OUI"</formula>
    </cfRule>
  </conditionalFormatting>
  <conditionalFormatting sqref="P215:S215">
    <cfRule type="cellIs" dxfId="11" priority="13" operator="equal">
      <formula>"OUI"</formula>
    </cfRule>
  </conditionalFormatting>
  <conditionalFormatting sqref="P210:S210">
    <cfRule type="cellIs" dxfId="10" priority="12" operator="equal">
      <formula>"OUI"</formula>
    </cfRule>
  </conditionalFormatting>
  <conditionalFormatting sqref="P203:S203">
    <cfRule type="cellIs" dxfId="9" priority="11" operator="equal">
      <formula>"OUI"</formula>
    </cfRule>
  </conditionalFormatting>
  <conditionalFormatting sqref="P190:S190">
    <cfRule type="cellIs" dxfId="8" priority="10" operator="equal">
      <formula>"OUI"</formula>
    </cfRule>
  </conditionalFormatting>
  <conditionalFormatting sqref="P166:R166">
    <cfRule type="cellIs" dxfId="7" priority="9" operator="equal">
      <formula>"OUI"</formula>
    </cfRule>
  </conditionalFormatting>
  <conditionalFormatting sqref="P154:R154">
    <cfRule type="cellIs" dxfId="6" priority="8" operator="equal">
      <formula>"OUI"</formula>
    </cfRule>
  </conditionalFormatting>
  <conditionalFormatting sqref="P147:R147">
    <cfRule type="cellIs" dxfId="5" priority="7" operator="equal">
      <formula>"OUI"</formula>
    </cfRule>
  </conditionalFormatting>
  <conditionalFormatting sqref="P134:R134">
    <cfRule type="cellIs" dxfId="4" priority="6" operator="equal">
      <formula>"OUI"</formula>
    </cfRule>
  </conditionalFormatting>
  <conditionalFormatting sqref="P107:R107">
    <cfRule type="cellIs" dxfId="3" priority="5" operator="equal">
      <formula>"OUI"</formula>
    </cfRule>
  </conditionalFormatting>
  <conditionalFormatting sqref="P84:R84">
    <cfRule type="cellIs" dxfId="2" priority="4" operator="equal">
      <formula>"OUI"</formula>
    </cfRule>
  </conditionalFormatting>
  <conditionalFormatting sqref="P76:S76">
    <cfRule type="cellIs" dxfId="1" priority="3" operator="equal">
      <formula>"OUI"</formula>
    </cfRule>
  </conditionalFormatting>
  <conditionalFormatting sqref="P68:S68">
    <cfRule type="cellIs" dxfId="0" priority="2" operator="equal">
      <formula>"OUI"</formula>
    </cfRule>
  </conditionalFormatting>
  <dataValidations count="3">
    <dataValidation type="list" allowBlank="1" showInputMessage="1" showErrorMessage="1" sqref="P7:P311">
      <formula1>"Mineur, Moyen, Important"</formula1>
    </dataValidation>
    <dataValidation type="list" allowBlank="1" showInputMessage="1" showErrorMessage="1" sqref="O7:O618 M7:M311">
      <formula1>"OUI,NON"</formula1>
    </dataValidation>
    <dataValidation type="list" allowBlank="1" showInputMessage="1" showErrorMessage="1" sqref="R7:R311">
      <formula1>"Haute, Moyenne, Basse"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Q22"/>
  <sheetViews>
    <sheetView workbookViewId="0">
      <selection sqref="A1:B1"/>
    </sheetView>
  </sheetViews>
  <sheetFormatPr baseColWidth="10" defaultColWidth="11.42578125" defaultRowHeight="15" x14ac:dyDescent="0.25"/>
  <cols>
    <col min="1" max="1" width="4.7109375" style="131" customWidth="1"/>
    <col min="2" max="2" width="18.5703125" style="44" customWidth="1"/>
    <col min="3" max="43" width="5.7109375" style="44" customWidth="1"/>
    <col min="44" max="16384" width="11.42578125" style="44"/>
  </cols>
  <sheetData>
    <row r="1" spans="1:43" s="15" customFormat="1" ht="60" customHeight="1" thickBot="1" x14ac:dyDescent="0.3">
      <c r="A1" s="271" t="s">
        <v>53</v>
      </c>
      <c r="B1" s="271"/>
      <c r="C1" s="158">
        <v>43799</v>
      </c>
      <c r="D1" s="159">
        <v>43861</v>
      </c>
      <c r="E1" s="159">
        <v>43890</v>
      </c>
      <c r="F1" s="159">
        <v>43921</v>
      </c>
      <c r="G1" s="159">
        <v>43951</v>
      </c>
      <c r="H1" s="159">
        <v>43982</v>
      </c>
      <c r="I1" s="159">
        <v>44012</v>
      </c>
      <c r="J1" s="159">
        <v>44043</v>
      </c>
      <c r="K1" s="159">
        <v>44074</v>
      </c>
      <c r="L1" s="159">
        <v>44104</v>
      </c>
      <c r="M1" s="159">
        <v>44135</v>
      </c>
      <c r="N1" s="159">
        <v>44165</v>
      </c>
      <c r="O1" s="160">
        <v>44196</v>
      </c>
      <c r="P1" s="132"/>
      <c r="Q1" s="132"/>
      <c r="R1" s="132"/>
      <c r="S1" s="132"/>
      <c r="T1" s="132"/>
      <c r="U1" s="132"/>
      <c r="V1" s="132"/>
      <c r="W1" s="132"/>
      <c r="X1" s="132"/>
      <c r="Y1" s="132"/>
      <c r="Z1" s="132"/>
      <c r="AA1" s="132"/>
      <c r="AB1" s="132"/>
      <c r="AC1" s="132"/>
      <c r="AD1" s="132"/>
      <c r="AE1" s="132"/>
      <c r="AF1" s="132"/>
      <c r="AG1" s="132"/>
      <c r="AH1" s="132"/>
      <c r="AI1" s="132"/>
      <c r="AJ1" s="132"/>
      <c r="AK1" s="132"/>
      <c r="AL1" s="132"/>
      <c r="AM1" s="132"/>
      <c r="AN1" s="132"/>
      <c r="AO1" s="132"/>
      <c r="AP1" s="132"/>
      <c r="AQ1" s="132"/>
    </row>
    <row r="2" spans="1:43" ht="30" customHeight="1" x14ac:dyDescent="0.25">
      <c r="A2" s="277" t="s">
        <v>30</v>
      </c>
      <c r="B2" s="278"/>
      <c r="C2" s="161">
        <f>COUNTA('Les exigences et les Attentes'!B7:B311)</f>
        <v>305</v>
      </c>
      <c r="D2" s="162"/>
      <c r="E2" s="162"/>
      <c r="F2" s="162"/>
      <c r="G2" s="162"/>
      <c r="H2" s="162"/>
      <c r="I2" s="162"/>
      <c r="J2" s="162"/>
      <c r="K2" s="162"/>
      <c r="L2" s="162"/>
      <c r="M2" s="162"/>
      <c r="N2" s="162"/>
      <c r="O2" s="163"/>
      <c r="P2" s="134"/>
      <c r="Q2" s="130"/>
      <c r="R2" s="130"/>
      <c r="S2" s="130"/>
      <c r="T2" s="130"/>
      <c r="U2" s="130"/>
      <c r="V2" s="130"/>
      <c r="W2" s="130"/>
      <c r="X2" s="130"/>
      <c r="Y2" s="130"/>
      <c r="Z2" s="130"/>
      <c r="AA2" s="130"/>
      <c r="AB2" s="130"/>
      <c r="AC2" s="130"/>
      <c r="AD2" s="130"/>
      <c r="AE2" s="130"/>
      <c r="AF2" s="130"/>
      <c r="AG2" s="130"/>
      <c r="AH2" s="130"/>
      <c r="AI2" s="130"/>
      <c r="AJ2" s="130"/>
      <c r="AK2" s="130"/>
      <c r="AL2" s="130"/>
      <c r="AM2" s="130"/>
      <c r="AN2" s="130"/>
      <c r="AO2" s="130"/>
      <c r="AP2" s="130"/>
      <c r="AQ2" s="130"/>
    </row>
    <row r="3" spans="1:43" ht="30" customHeight="1" x14ac:dyDescent="0.25">
      <c r="A3" s="272" t="s">
        <v>31</v>
      </c>
      <c r="B3" s="164" t="s">
        <v>32</v>
      </c>
      <c r="C3" s="165">
        <f>COUNTIF('Les exigences et les Attentes'!$M$7:$M$311,"OUI")</f>
        <v>191</v>
      </c>
      <c r="D3" s="166"/>
      <c r="E3" s="166"/>
      <c r="F3" s="166"/>
      <c r="G3" s="166"/>
      <c r="H3" s="166"/>
      <c r="I3" s="166"/>
      <c r="J3" s="166"/>
      <c r="K3" s="166"/>
      <c r="L3" s="166"/>
      <c r="M3" s="166"/>
      <c r="N3" s="166"/>
      <c r="O3" s="167"/>
      <c r="P3" s="134"/>
      <c r="Q3" s="130"/>
      <c r="R3" s="130"/>
      <c r="S3" s="130"/>
      <c r="T3" s="130"/>
      <c r="U3" s="130"/>
      <c r="V3" s="130"/>
      <c r="W3" s="130"/>
      <c r="X3" s="130"/>
      <c r="Y3" s="130"/>
      <c r="Z3" s="130"/>
      <c r="AA3" s="130"/>
      <c r="AB3" s="130"/>
      <c r="AC3" s="130"/>
      <c r="AD3" s="130"/>
      <c r="AE3" s="130"/>
      <c r="AF3" s="130"/>
      <c r="AG3" s="130"/>
      <c r="AH3" s="130"/>
      <c r="AI3" s="130"/>
      <c r="AJ3" s="130"/>
      <c r="AK3" s="130"/>
      <c r="AL3" s="130"/>
      <c r="AM3" s="130"/>
      <c r="AN3" s="130"/>
      <c r="AO3" s="130"/>
      <c r="AP3" s="130"/>
      <c r="AQ3" s="130"/>
    </row>
    <row r="4" spans="1:43" ht="30" customHeight="1" x14ac:dyDescent="0.25">
      <c r="A4" s="272"/>
      <c r="B4" s="168" t="s">
        <v>33</v>
      </c>
      <c r="C4" s="169">
        <f>COUNTIF('Les exigences et les Attentes'!$M$7:$M$311,"NON")</f>
        <v>75</v>
      </c>
      <c r="D4" s="170"/>
      <c r="E4" s="170"/>
      <c r="F4" s="170"/>
      <c r="G4" s="170"/>
      <c r="H4" s="170"/>
      <c r="I4" s="170"/>
      <c r="J4" s="170"/>
      <c r="K4" s="170"/>
      <c r="L4" s="170"/>
      <c r="M4" s="170"/>
      <c r="N4" s="170"/>
      <c r="O4" s="171"/>
      <c r="P4" s="134"/>
      <c r="Q4" s="130"/>
      <c r="R4" s="130"/>
      <c r="S4" s="130"/>
      <c r="T4" s="130"/>
      <c r="U4" s="130"/>
      <c r="V4" s="130"/>
      <c r="W4" s="130"/>
      <c r="X4" s="130"/>
      <c r="Y4" s="130"/>
      <c r="Z4" s="130"/>
      <c r="AA4" s="130"/>
      <c r="AB4" s="130"/>
      <c r="AC4" s="130"/>
      <c r="AD4" s="130"/>
      <c r="AE4" s="130"/>
      <c r="AF4" s="130"/>
      <c r="AG4" s="130"/>
      <c r="AH4" s="130"/>
      <c r="AI4" s="130"/>
      <c r="AJ4" s="130"/>
      <c r="AK4" s="130"/>
      <c r="AL4" s="130"/>
      <c r="AM4" s="130"/>
      <c r="AN4" s="130"/>
      <c r="AO4" s="130"/>
      <c r="AP4" s="130"/>
      <c r="AQ4" s="130"/>
    </row>
    <row r="5" spans="1:43" ht="30" customHeight="1" x14ac:dyDescent="0.25">
      <c r="A5" s="272"/>
      <c r="B5" s="172" t="s">
        <v>34</v>
      </c>
      <c r="C5" s="173">
        <f>COUNTBLANK('Les exigences et les Attentes'!M7:M311)</f>
        <v>39</v>
      </c>
      <c r="D5" s="174"/>
      <c r="E5" s="174"/>
      <c r="F5" s="174"/>
      <c r="G5" s="174"/>
      <c r="H5" s="174"/>
      <c r="I5" s="174"/>
      <c r="J5" s="174"/>
      <c r="K5" s="174"/>
      <c r="L5" s="174"/>
      <c r="M5" s="174"/>
      <c r="N5" s="174"/>
      <c r="O5" s="175"/>
      <c r="P5" s="134"/>
      <c r="Q5" s="130"/>
      <c r="R5" s="130"/>
      <c r="S5" s="130"/>
      <c r="T5" s="130"/>
      <c r="U5" s="130"/>
      <c r="V5" s="130"/>
      <c r="W5" s="130"/>
      <c r="X5" s="130"/>
      <c r="Y5" s="130"/>
      <c r="Z5" s="130"/>
      <c r="AA5" s="130"/>
      <c r="AB5" s="130"/>
      <c r="AC5" s="130"/>
      <c r="AD5" s="130"/>
      <c r="AE5" s="130"/>
      <c r="AF5" s="130"/>
      <c r="AG5" s="130"/>
      <c r="AH5" s="130"/>
      <c r="AI5" s="130"/>
      <c r="AJ5" s="130"/>
      <c r="AK5" s="130"/>
      <c r="AL5" s="130"/>
      <c r="AM5" s="130"/>
      <c r="AN5" s="130"/>
      <c r="AO5" s="130"/>
      <c r="AP5" s="130"/>
      <c r="AQ5" s="130"/>
    </row>
    <row r="6" spans="1:43" ht="30" customHeight="1" x14ac:dyDescent="0.25">
      <c r="A6" s="273" t="s">
        <v>35</v>
      </c>
      <c r="B6" s="184" t="s">
        <v>36</v>
      </c>
      <c r="C6" s="185">
        <f>COUNTIF('Les exigences et les Attentes'!O7:O311,"NON")</f>
        <v>54</v>
      </c>
      <c r="D6" s="186"/>
      <c r="E6" s="186"/>
      <c r="F6" s="186"/>
      <c r="G6" s="186"/>
      <c r="H6" s="186"/>
      <c r="I6" s="186"/>
      <c r="J6" s="186"/>
      <c r="K6" s="186"/>
      <c r="L6" s="186"/>
      <c r="M6" s="186"/>
      <c r="N6" s="186"/>
      <c r="O6" s="187"/>
      <c r="P6" s="134"/>
      <c r="Q6" s="130"/>
      <c r="R6" s="130"/>
      <c r="S6" s="130"/>
      <c r="T6" s="130"/>
      <c r="U6" s="130"/>
      <c r="V6" s="130"/>
      <c r="W6" s="130"/>
      <c r="X6" s="130"/>
      <c r="Y6" s="130"/>
      <c r="Z6" s="130"/>
      <c r="AA6" s="130"/>
      <c r="AB6" s="130"/>
      <c r="AC6" s="130"/>
      <c r="AD6" s="130"/>
      <c r="AE6" s="130"/>
      <c r="AF6" s="130"/>
      <c r="AG6" s="130"/>
      <c r="AH6" s="130"/>
      <c r="AI6" s="130"/>
      <c r="AJ6" s="130"/>
      <c r="AK6" s="130"/>
      <c r="AL6" s="130"/>
      <c r="AM6" s="130"/>
      <c r="AN6" s="130"/>
      <c r="AO6" s="130"/>
      <c r="AP6" s="130"/>
      <c r="AQ6" s="130"/>
    </row>
    <row r="7" spans="1:43" ht="30" customHeight="1" x14ac:dyDescent="0.25">
      <c r="A7" s="274"/>
      <c r="B7" s="188" t="s">
        <v>37</v>
      </c>
      <c r="C7" s="189">
        <f>COUNTIF('Les exigences et les Attentes'!O8:O312,"OUI")</f>
        <v>12</v>
      </c>
      <c r="D7" s="190"/>
      <c r="E7" s="190"/>
      <c r="F7" s="190"/>
      <c r="G7" s="190"/>
      <c r="H7" s="190"/>
      <c r="I7" s="190"/>
      <c r="J7" s="190"/>
      <c r="K7" s="190"/>
      <c r="L7" s="190"/>
      <c r="M7" s="190"/>
      <c r="N7" s="190"/>
      <c r="O7" s="191"/>
      <c r="P7" s="134"/>
      <c r="Q7" s="130"/>
      <c r="R7" s="130"/>
      <c r="S7" s="130"/>
      <c r="T7" s="130"/>
      <c r="U7" s="130"/>
      <c r="V7" s="130"/>
      <c r="W7" s="130"/>
      <c r="X7" s="130"/>
      <c r="Y7" s="130"/>
      <c r="Z7" s="130"/>
      <c r="AA7" s="130"/>
      <c r="AB7" s="130"/>
      <c r="AC7" s="130"/>
      <c r="AD7" s="130"/>
      <c r="AE7" s="130"/>
      <c r="AF7" s="130"/>
      <c r="AG7" s="130"/>
      <c r="AH7" s="130"/>
      <c r="AI7" s="130"/>
      <c r="AJ7" s="130"/>
      <c r="AK7" s="130"/>
      <c r="AL7" s="130"/>
      <c r="AM7" s="130"/>
      <c r="AN7" s="130"/>
      <c r="AO7" s="130"/>
      <c r="AP7" s="130"/>
      <c r="AQ7" s="130"/>
    </row>
    <row r="8" spans="1:43" ht="30" customHeight="1" x14ac:dyDescent="0.25">
      <c r="A8" s="275"/>
      <c r="B8" s="192" t="s">
        <v>34</v>
      </c>
      <c r="C8" s="193">
        <f>COUNTBLANK('Les exigences et les Attentes'!O7:O311)</f>
        <v>238</v>
      </c>
      <c r="D8" s="194"/>
      <c r="E8" s="194"/>
      <c r="F8" s="194"/>
      <c r="G8" s="194"/>
      <c r="H8" s="194"/>
      <c r="I8" s="194"/>
      <c r="J8" s="194"/>
      <c r="K8" s="194"/>
      <c r="L8" s="194"/>
      <c r="M8" s="194"/>
      <c r="N8" s="194"/>
      <c r="O8" s="195"/>
      <c r="P8" s="134"/>
      <c r="Q8" s="130"/>
      <c r="R8" s="130"/>
      <c r="S8" s="130"/>
      <c r="T8" s="130"/>
      <c r="U8" s="130"/>
      <c r="V8" s="130"/>
      <c r="W8" s="130"/>
      <c r="X8" s="130"/>
      <c r="Y8" s="130"/>
      <c r="Z8" s="130"/>
      <c r="AA8" s="130"/>
      <c r="AB8" s="130"/>
      <c r="AC8" s="130"/>
      <c r="AD8" s="130"/>
      <c r="AE8" s="130"/>
      <c r="AF8" s="130"/>
      <c r="AG8" s="130"/>
      <c r="AH8" s="130"/>
      <c r="AI8" s="130"/>
      <c r="AJ8" s="130"/>
      <c r="AK8" s="130"/>
      <c r="AL8" s="130"/>
      <c r="AM8" s="130"/>
      <c r="AN8" s="130"/>
      <c r="AO8" s="130"/>
      <c r="AP8" s="130"/>
      <c r="AQ8" s="130"/>
    </row>
    <row r="9" spans="1:43" ht="30" customHeight="1" x14ac:dyDescent="0.25">
      <c r="A9" s="272" t="s">
        <v>38</v>
      </c>
      <c r="B9" s="176" t="s">
        <v>39</v>
      </c>
      <c r="C9" s="177">
        <f>COUNTA('Les exigences et les Attentes'!Q7:Q311)</f>
        <v>17</v>
      </c>
      <c r="D9" s="178"/>
      <c r="E9" s="178"/>
      <c r="F9" s="178"/>
      <c r="G9" s="178"/>
      <c r="H9" s="178"/>
      <c r="I9" s="178"/>
      <c r="J9" s="178"/>
      <c r="K9" s="178"/>
      <c r="L9" s="178"/>
      <c r="M9" s="178"/>
      <c r="N9" s="178"/>
      <c r="O9" s="179"/>
      <c r="P9" s="134"/>
      <c r="Q9" s="130"/>
      <c r="R9" s="130"/>
      <c r="S9" s="130"/>
      <c r="T9" s="130"/>
      <c r="U9" s="130"/>
      <c r="V9" s="130"/>
      <c r="W9" s="130"/>
      <c r="X9" s="130"/>
      <c r="Y9" s="130"/>
      <c r="Z9" s="130"/>
      <c r="AA9" s="130"/>
      <c r="AB9" s="130"/>
      <c r="AC9" s="130"/>
      <c r="AD9" s="130"/>
      <c r="AE9" s="130"/>
      <c r="AF9" s="130"/>
      <c r="AG9" s="130"/>
      <c r="AH9" s="130"/>
      <c r="AI9" s="130"/>
      <c r="AJ9" s="130"/>
      <c r="AK9" s="130"/>
      <c r="AL9" s="130"/>
      <c r="AM9" s="130"/>
      <c r="AN9" s="130"/>
      <c r="AO9" s="130"/>
      <c r="AP9" s="130"/>
      <c r="AQ9" s="130"/>
    </row>
    <row r="10" spans="1:43" ht="30" customHeight="1" x14ac:dyDescent="0.25">
      <c r="A10" s="272"/>
      <c r="B10" s="168" t="s">
        <v>40</v>
      </c>
      <c r="C10" s="169">
        <f ca="1">SUMPRODUCT(('Les exigences et les Attentes'!$T$7:$T$311&gt;TODAY())*1)</f>
        <v>3</v>
      </c>
      <c r="D10" s="170"/>
      <c r="E10" s="170"/>
      <c r="F10" s="170"/>
      <c r="G10" s="170"/>
      <c r="H10" s="170"/>
      <c r="I10" s="170"/>
      <c r="J10" s="170"/>
      <c r="K10" s="170"/>
      <c r="L10" s="170"/>
      <c r="M10" s="170"/>
      <c r="N10" s="170"/>
      <c r="O10" s="171"/>
      <c r="P10" s="134"/>
      <c r="Q10" s="130"/>
      <c r="R10" s="130"/>
      <c r="S10" s="130"/>
      <c r="T10" s="130"/>
      <c r="U10" s="130"/>
      <c r="V10" s="130"/>
      <c r="W10" s="130"/>
      <c r="X10" s="130"/>
      <c r="Y10" s="130"/>
      <c r="Z10" s="130"/>
      <c r="AA10" s="130"/>
      <c r="AB10" s="130"/>
      <c r="AC10" s="130"/>
      <c r="AD10" s="130"/>
      <c r="AE10" s="130"/>
      <c r="AF10" s="130"/>
      <c r="AG10" s="130"/>
      <c r="AH10" s="130"/>
      <c r="AI10" s="130"/>
      <c r="AJ10" s="130"/>
      <c r="AK10" s="130"/>
      <c r="AL10" s="130"/>
      <c r="AM10" s="130"/>
      <c r="AN10" s="130"/>
      <c r="AO10" s="130"/>
      <c r="AP10" s="130"/>
      <c r="AQ10" s="130"/>
    </row>
    <row r="11" spans="1:43" ht="30" customHeight="1" thickBot="1" x14ac:dyDescent="0.3">
      <c r="A11" s="276"/>
      <c r="B11" s="180" t="s">
        <v>41</v>
      </c>
      <c r="C11" s="181">
        <f ca="1">SUMPRODUCT(('Les exigences et les Attentes'!$T$7:$T$311&lt;TODAY())*1)-COUNTBLANK('Les exigences et les Attentes'!$T$7:$T$311)</f>
        <v>0</v>
      </c>
      <c r="D11" s="182"/>
      <c r="E11" s="182"/>
      <c r="F11" s="182"/>
      <c r="G11" s="182"/>
      <c r="H11" s="182"/>
      <c r="I11" s="182"/>
      <c r="J11" s="182"/>
      <c r="K11" s="182"/>
      <c r="L11" s="182"/>
      <c r="M11" s="182"/>
      <c r="N11" s="182"/>
      <c r="O11" s="183"/>
      <c r="P11" s="134"/>
      <c r="Q11" s="130"/>
      <c r="R11" s="130"/>
      <c r="S11" s="130"/>
      <c r="T11" s="130"/>
      <c r="U11" s="130"/>
      <c r="V11" s="130"/>
      <c r="W11" s="130"/>
      <c r="X11" s="130"/>
      <c r="Y11" s="130"/>
      <c r="Z11" s="130"/>
      <c r="AA11" s="130"/>
      <c r="AB11" s="130"/>
      <c r="AC11" s="130"/>
      <c r="AD11" s="130"/>
      <c r="AE11" s="130"/>
      <c r="AF11" s="130"/>
      <c r="AG11" s="130"/>
      <c r="AH11" s="130"/>
      <c r="AI11" s="130"/>
      <c r="AJ11" s="130"/>
      <c r="AK11" s="130"/>
      <c r="AL11" s="130"/>
      <c r="AM11" s="130"/>
      <c r="AN11" s="130"/>
      <c r="AO11" s="130"/>
      <c r="AP11" s="130"/>
      <c r="AQ11" s="130"/>
    </row>
    <row r="12" spans="1:43" ht="30" customHeight="1" x14ac:dyDescent="0.25">
      <c r="B12" s="130"/>
    </row>
    <row r="13" spans="1:43" ht="30" customHeight="1" x14ac:dyDescent="0.25">
      <c r="B13" s="130"/>
    </row>
    <row r="14" spans="1:43" ht="30" customHeight="1" x14ac:dyDescent="0.25">
      <c r="B14" s="130"/>
    </row>
    <row r="15" spans="1:43" ht="30" customHeight="1" x14ac:dyDescent="0.25">
      <c r="B15" s="130"/>
    </row>
    <row r="16" spans="1:43" ht="30" customHeight="1" x14ac:dyDescent="0.25">
      <c r="B16" s="130"/>
    </row>
    <row r="17" ht="30" customHeight="1" x14ac:dyDescent="0.25"/>
    <row r="18" ht="30" customHeight="1" x14ac:dyDescent="0.25"/>
    <row r="19" ht="30" customHeight="1" x14ac:dyDescent="0.25"/>
    <row r="20" ht="30" customHeight="1" x14ac:dyDescent="0.25"/>
    <row r="21" ht="30" customHeight="1" x14ac:dyDescent="0.25"/>
    <row r="22" ht="30" customHeight="1" x14ac:dyDescent="0.25"/>
  </sheetData>
  <mergeCells count="5">
    <mergeCell ref="A1:B1"/>
    <mergeCell ref="A3:A5"/>
    <mergeCell ref="A6:A8"/>
    <mergeCell ref="A9:A11"/>
    <mergeCell ref="A2:B2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47"/>
  <sheetViews>
    <sheetView zoomScaleNormal="100" workbookViewId="0">
      <selection activeCell="M13" sqref="M13"/>
    </sheetView>
  </sheetViews>
  <sheetFormatPr baseColWidth="10" defaultColWidth="11.42578125" defaultRowHeight="12.75" x14ac:dyDescent="0.25"/>
  <cols>
    <col min="1" max="1" width="4.7109375" style="130" customWidth="1"/>
    <col min="2" max="4" width="11.42578125" style="130"/>
    <col min="5" max="5" width="5.7109375" style="130" customWidth="1"/>
    <col min="6" max="6" width="4.7109375" style="130" customWidth="1"/>
    <col min="7" max="7" width="11.42578125" style="130"/>
    <col min="8" max="9" width="11.42578125" style="153"/>
    <col min="10" max="10" width="5.7109375" style="130" customWidth="1"/>
    <col min="11" max="11" width="4.7109375" style="130" customWidth="1"/>
    <col min="12" max="12" width="11.42578125" style="130"/>
    <col min="13" max="14" width="11.42578125" style="153"/>
    <col min="15" max="15" width="5.7109375" style="130" customWidth="1"/>
    <col min="16" max="16" width="4.7109375" style="130" customWidth="1"/>
    <col min="17" max="17" width="11.42578125" style="130"/>
    <col min="18" max="19" width="11.42578125" style="153"/>
    <col min="20" max="20" width="5.7109375" style="130" customWidth="1"/>
    <col min="21" max="21" width="4.7109375" style="130" customWidth="1"/>
    <col min="22" max="22" width="11.42578125" style="130"/>
    <col min="23" max="24" width="11.42578125" style="153"/>
    <col min="25" max="25" width="5.7109375" style="130" customWidth="1"/>
    <col min="26" max="26" width="4.7109375" style="130" customWidth="1"/>
    <col min="27" max="27" width="11.42578125" style="130"/>
    <col min="28" max="29" width="11.42578125" style="153"/>
    <col min="30" max="30" width="8.7109375" style="130" customWidth="1"/>
    <col min="31" max="16384" width="11.42578125" style="130"/>
  </cols>
  <sheetData>
    <row r="1" spans="1:29" ht="30" customHeight="1" x14ac:dyDescent="0.25">
      <c r="A1" s="232">
        <v>0</v>
      </c>
      <c r="B1" s="313" t="s">
        <v>54</v>
      </c>
      <c r="C1" s="313"/>
      <c r="D1" s="314"/>
      <c r="F1" s="196">
        <v>1</v>
      </c>
      <c r="G1" s="304"/>
      <c r="H1" s="304"/>
      <c r="I1" s="305"/>
      <c r="J1" s="149"/>
      <c r="K1" s="231">
        <v>2</v>
      </c>
      <c r="L1" s="306"/>
      <c r="M1" s="306"/>
      <c r="N1" s="307"/>
      <c r="O1" s="149"/>
      <c r="P1" s="230">
        <v>3</v>
      </c>
      <c r="Q1" s="285"/>
      <c r="R1" s="285"/>
      <c r="S1" s="286"/>
      <c r="T1" s="149"/>
      <c r="U1" s="229">
        <v>4</v>
      </c>
      <c r="V1" s="287"/>
      <c r="W1" s="287"/>
      <c r="X1" s="288"/>
      <c r="Y1" s="149"/>
      <c r="Z1" s="228">
        <v>5</v>
      </c>
      <c r="AA1" s="289"/>
      <c r="AB1" s="289"/>
      <c r="AC1" s="290"/>
    </row>
    <row r="2" spans="1:29" ht="15" customHeight="1" thickBot="1" x14ac:dyDescent="0.3">
      <c r="A2" s="315" t="s">
        <v>55</v>
      </c>
      <c r="B2" s="316"/>
      <c r="C2" s="316"/>
      <c r="D2" s="317"/>
      <c r="F2" s="301" t="s">
        <v>42</v>
      </c>
      <c r="G2" s="302"/>
      <c r="H2" s="302"/>
      <c r="I2" s="303"/>
      <c r="J2" s="150"/>
      <c r="K2" s="301" t="s">
        <v>43</v>
      </c>
      <c r="L2" s="302"/>
      <c r="M2" s="302"/>
      <c r="N2" s="303"/>
      <c r="O2" s="150"/>
      <c r="P2" s="301" t="s">
        <v>44</v>
      </c>
      <c r="Q2" s="302"/>
      <c r="R2" s="302"/>
      <c r="S2" s="303"/>
      <c r="T2" s="150"/>
      <c r="U2" s="301" t="s">
        <v>45</v>
      </c>
      <c r="V2" s="302"/>
      <c r="W2" s="302"/>
      <c r="X2" s="303"/>
      <c r="Y2" s="150"/>
      <c r="Z2" s="301" t="s">
        <v>46</v>
      </c>
      <c r="AA2" s="302"/>
      <c r="AB2" s="302"/>
      <c r="AC2" s="303"/>
    </row>
    <row r="3" spans="1:29" ht="30" customHeight="1" thickBot="1" x14ac:dyDescent="0.3">
      <c r="A3" s="318" t="s">
        <v>30</v>
      </c>
      <c r="B3" s="319"/>
      <c r="C3" s="233">
        <f>COUNTIF('Les exigences et les Attentes'!$B$7:$B$311,"CR-GR-HSE-001")</f>
        <v>0</v>
      </c>
      <c r="D3" s="248"/>
      <c r="F3" s="308" t="s">
        <v>30</v>
      </c>
      <c r="G3" s="309"/>
      <c r="H3" s="197">
        <f>COUNTIF('Les exigences et les Attentes'!$B$7:$B$311,"*CR-GR-HSE-1*")</f>
        <v>0</v>
      </c>
      <c r="I3" s="249"/>
      <c r="J3" s="152"/>
      <c r="K3" s="308" t="s">
        <v>30</v>
      </c>
      <c r="L3" s="309" t="s">
        <v>30</v>
      </c>
      <c r="M3" s="197">
        <f>COUNTIF('Les exigences et les Attentes'!$B$7:$B$311,"*CR-GR-HSE-2*")</f>
        <v>0</v>
      </c>
      <c r="N3" s="249"/>
      <c r="O3" s="152"/>
      <c r="P3" s="308" t="s">
        <v>30</v>
      </c>
      <c r="Q3" s="309" t="s">
        <v>30</v>
      </c>
      <c r="R3" s="197">
        <f>COUNTIF('Les exigences et les Attentes'!$B$7:$B$311,"*CR-GR-HSE-3*")</f>
        <v>0</v>
      </c>
      <c r="S3" s="249"/>
      <c r="T3" s="152"/>
      <c r="U3" s="308" t="s">
        <v>30</v>
      </c>
      <c r="V3" s="309" t="s">
        <v>30</v>
      </c>
      <c r="W3" s="197">
        <f>COUNTIF('Les exigences et les Attentes'!$B$7:$B$311,"*CR-GR-HSE-4*")</f>
        <v>0</v>
      </c>
      <c r="X3" s="249"/>
      <c r="Y3" s="152"/>
      <c r="Z3" s="308" t="s">
        <v>30</v>
      </c>
      <c r="AA3" s="309" t="s">
        <v>30</v>
      </c>
      <c r="AB3" s="197">
        <f>COUNTIF('Les exigences et les Attentes'!$B$7:$B$311,"*CR-GR-HSE-5*")</f>
        <v>0</v>
      </c>
      <c r="AC3" s="249"/>
    </row>
    <row r="4" spans="1:29" ht="30" customHeight="1" x14ac:dyDescent="0.25">
      <c r="A4" s="320" t="s">
        <v>31</v>
      </c>
      <c r="B4" s="234" t="s">
        <v>32</v>
      </c>
      <c r="C4" s="235">
        <f>COUNTIFS('Les exigences et les Attentes'!$A$7:$A$311,A$1,'Les exigences et les Attentes'!$M$7:$M$311,"OUI")</f>
        <v>54</v>
      </c>
      <c r="D4" s="236" t="e">
        <f>C4/C$3</f>
        <v>#DIV/0!</v>
      </c>
      <c r="F4" s="282" t="s">
        <v>31</v>
      </c>
      <c r="G4" s="198" t="s">
        <v>32</v>
      </c>
      <c r="H4" s="199">
        <f>COUNTIFS('Les exigences et les Attentes'!$A$7:$A$311,F$1,'Les exigences et les Attentes'!$M$7:$M$311,"OUI")</f>
        <v>6</v>
      </c>
      <c r="I4" s="200" t="e">
        <f>H4/H$3</f>
        <v>#DIV/0!</v>
      </c>
      <c r="K4" s="282" t="s">
        <v>31</v>
      </c>
      <c r="L4" s="198" t="s">
        <v>32</v>
      </c>
      <c r="M4" s="199">
        <f>COUNTIFS('Les exigences et les Attentes'!$A$7:$A$311,K$1,'Les exigences et les Attentes'!$M$7:$M$311,"OUI")</f>
        <v>0</v>
      </c>
      <c r="N4" s="200" t="e">
        <f>M4/M$3</f>
        <v>#DIV/0!</v>
      </c>
      <c r="P4" s="282" t="s">
        <v>31</v>
      </c>
      <c r="Q4" s="198" t="s">
        <v>32</v>
      </c>
      <c r="R4" s="199">
        <f>COUNTIFS('Les exigences et les Attentes'!$A$7:$A$311,P$1,'Les exigences et les Attentes'!$M$7:$M$311,"OUI")</f>
        <v>8</v>
      </c>
      <c r="S4" s="200" t="e">
        <f>R4/R$3</f>
        <v>#DIV/0!</v>
      </c>
      <c r="U4" s="282" t="s">
        <v>31</v>
      </c>
      <c r="V4" s="198" t="s">
        <v>32</v>
      </c>
      <c r="W4" s="199">
        <f>COUNTIFS('Les exigences et les Attentes'!$A$7:$A$311,U$1,'Les exigences et les Attentes'!$M$7:$M$311,"OUI")</f>
        <v>58</v>
      </c>
      <c r="X4" s="200" t="e">
        <f>W4/W$3</f>
        <v>#DIV/0!</v>
      </c>
      <c r="Z4" s="282" t="s">
        <v>31</v>
      </c>
      <c r="AA4" s="198" t="s">
        <v>32</v>
      </c>
      <c r="AB4" s="199">
        <f>COUNTIFS('Les exigences et les Attentes'!$A$7:$A$311,Z$1,'Les exigences et les Attentes'!$M$7:$M$311,"OUI")</f>
        <v>21</v>
      </c>
      <c r="AC4" s="200" t="e">
        <f>AB4/AB$3</f>
        <v>#DIV/0!</v>
      </c>
    </row>
    <row r="5" spans="1:29" ht="30" customHeight="1" x14ac:dyDescent="0.25">
      <c r="A5" s="311"/>
      <c r="B5" s="237" t="s">
        <v>33</v>
      </c>
      <c r="C5" s="170">
        <f>COUNTIFS('Les exigences et les Attentes'!$A$7:$A$311,A$1,'Les exigences et les Attentes'!$M$7:$M$311,"NON")</f>
        <v>1</v>
      </c>
      <c r="D5" s="238" t="e">
        <f>C5/C$3</f>
        <v>#DIV/0!</v>
      </c>
      <c r="F5" s="280"/>
      <c r="G5" s="201" t="s">
        <v>33</v>
      </c>
      <c r="H5" s="202">
        <f>COUNTIFS('Les exigences et les Attentes'!$A$7:$A$311,F$1,'Les exigences et les Attentes'!$M$7:$M$311,"NON")</f>
        <v>8</v>
      </c>
      <c r="I5" s="203" t="e">
        <f t="shared" ref="I5:I6" si="0">H5/H$3</f>
        <v>#DIV/0!</v>
      </c>
      <c r="K5" s="280"/>
      <c r="L5" s="201" t="s">
        <v>33</v>
      </c>
      <c r="M5" s="202">
        <f>COUNTIFS('Les exigences et les Attentes'!$A$7:$A$311,K$1,'Les exigences et les Attentes'!$M$7:$M$311,"NON")</f>
        <v>0</v>
      </c>
      <c r="N5" s="203" t="e">
        <f t="shared" ref="N5:N6" si="1">M5/M$3</f>
        <v>#DIV/0!</v>
      </c>
      <c r="P5" s="280"/>
      <c r="Q5" s="201" t="s">
        <v>33</v>
      </c>
      <c r="R5" s="202">
        <f>COUNTIFS('Les exigences et les Attentes'!$A$7:$A$311,P$1,'Les exigences et les Attentes'!$M$7:$M$311,"NON")</f>
        <v>0</v>
      </c>
      <c r="S5" s="203" t="e">
        <f t="shared" ref="S5:S6" si="2">R5/R$3</f>
        <v>#DIV/0!</v>
      </c>
      <c r="U5" s="280"/>
      <c r="V5" s="201" t="s">
        <v>33</v>
      </c>
      <c r="W5" s="202">
        <f>COUNTIFS('Les exigences et les Attentes'!$A$7:$A$311,U$1,'Les exigences et les Attentes'!$M$7:$M$311,"NON")</f>
        <v>66</v>
      </c>
      <c r="X5" s="203" t="e">
        <f t="shared" ref="X5:X6" si="3">W5/W$3</f>
        <v>#DIV/0!</v>
      </c>
      <c r="Z5" s="280"/>
      <c r="AA5" s="201" t="s">
        <v>33</v>
      </c>
      <c r="AB5" s="202">
        <f>COUNTIFS('Les exigences et les Attentes'!$A$7:$A$311,Z$1,'Les exigences et les Attentes'!$M$7:$M$311,"NON")</f>
        <v>0</v>
      </c>
      <c r="AC5" s="203" t="e">
        <f t="shared" ref="AC5:AC6" si="4">AB5/AB$3</f>
        <v>#DIV/0!</v>
      </c>
    </row>
    <row r="6" spans="1:29" ht="30" customHeight="1" x14ac:dyDescent="0.25">
      <c r="A6" s="321"/>
      <c r="B6" s="239" t="s">
        <v>34</v>
      </c>
      <c r="C6" s="240">
        <f>COUNTIFS('Les exigences et les Attentes'!$A$7:$A$311,A$1,'Les exigences et les Attentes'!$M$7:$M$311,"")</f>
        <v>0</v>
      </c>
      <c r="D6" s="241" t="e">
        <f>C6/C$3</f>
        <v>#DIV/0!</v>
      </c>
      <c r="F6" s="283"/>
      <c r="G6" s="204" t="s">
        <v>34</v>
      </c>
      <c r="H6" s="205">
        <f>COUNTIFS('Les exigences et les Attentes'!$A$7:$A$311,F$1,'Les exigences et les Attentes'!$M$7:$M$311,"")</f>
        <v>0</v>
      </c>
      <c r="I6" s="206" t="e">
        <f t="shared" si="0"/>
        <v>#DIV/0!</v>
      </c>
      <c r="K6" s="283"/>
      <c r="L6" s="204" t="s">
        <v>34</v>
      </c>
      <c r="M6" s="205">
        <f>COUNTIFS('Les exigences et les Attentes'!$A$7:$A$311,K$1,'Les exigences et les Attentes'!$M$7:$M$311,"")</f>
        <v>0</v>
      </c>
      <c r="N6" s="206" t="e">
        <f t="shared" si="1"/>
        <v>#DIV/0!</v>
      </c>
      <c r="P6" s="283"/>
      <c r="Q6" s="204" t="s">
        <v>34</v>
      </c>
      <c r="R6" s="205">
        <f>COUNTIFS('Les exigences et les Attentes'!$A$7:$A$311,P$1,'Les exigences et les Attentes'!$M$7:$M$311,"")</f>
        <v>0</v>
      </c>
      <c r="S6" s="206" t="e">
        <f t="shared" si="2"/>
        <v>#DIV/0!</v>
      </c>
      <c r="U6" s="283"/>
      <c r="V6" s="204" t="s">
        <v>34</v>
      </c>
      <c r="W6" s="205">
        <f>COUNTIFS('Les exigences et les Attentes'!$A$7:$A$311,U$1,'Les exigences et les Attentes'!$M$7:$M$311,"")</f>
        <v>39</v>
      </c>
      <c r="X6" s="206" t="e">
        <f t="shared" si="3"/>
        <v>#DIV/0!</v>
      </c>
      <c r="Z6" s="283"/>
      <c r="AA6" s="204" t="s">
        <v>34</v>
      </c>
      <c r="AB6" s="205">
        <f>COUNTIFS('Les exigences et les Attentes'!$A$7:$A$311,Z$1,'Les exigences et les Attentes'!$M$7:$M$311,"")</f>
        <v>0</v>
      </c>
      <c r="AC6" s="206" t="e">
        <f t="shared" si="4"/>
        <v>#DIV/0!</v>
      </c>
    </row>
    <row r="7" spans="1:29" ht="30" customHeight="1" x14ac:dyDescent="0.25">
      <c r="A7" s="322" t="s">
        <v>35</v>
      </c>
      <c r="B7" s="242" t="s">
        <v>36</v>
      </c>
      <c r="C7" s="166">
        <f>COUNTIFS('Les exigences et les Attentes'!$A$7:$A$311,A$1,'Les exigences et les Attentes'!$M$7:$M$311,"OUI",'Les exigences et les Attentes'!$O$7:$O$311,"NON")</f>
        <v>42</v>
      </c>
      <c r="D7" s="243">
        <f>C7/C$4</f>
        <v>0.77777777777777779</v>
      </c>
      <c r="F7" s="284" t="s">
        <v>35</v>
      </c>
      <c r="G7" s="207" t="s">
        <v>36</v>
      </c>
      <c r="H7" s="208">
        <f>COUNTIFS('Les exigences et les Attentes'!$A$7:$A$311,F$1,'Les exigences et les Attentes'!$M$7:$M$311,"OUI",'Les exigences et les Attentes'!$O$7:$O$311,"NON")</f>
        <v>0</v>
      </c>
      <c r="I7" s="209">
        <f>H7/H$4</f>
        <v>0</v>
      </c>
      <c r="K7" s="284" t="s">
        <v>35</v>
      </c>
      <c r="L7" s="207" t="s">
        <v>36</v>
      </c>
      <c r="M7" s="208">
        <f>COUNTIFS('Les exigences et les Attentes'!$A$7:$A$311,K$1,'Les exigences et les Attentes'!$M$7:$M$311,"OUI",'Les exigences et les Attentes'!$O$7:$O$311,"NON")</f>
        <v>0</v>
      </c>
      <c r="N7" s="209" t="e">
        <f>M7/M$4</f>
        <v>#DIV/0!</v>
      </c>
      <c r="P7" s="284" t="s">
        <v>35</v>
      </c>
      <c r="Q7" s="207" t="s">
        <v>36</v>
      </c>
      <c r="R7" s="208">
        <f>COUNTIFS('Les exigences et les Attentes'!$A$7:$A$311,P$1,'Les exigences et les Attentes'!$M$7:$M$311,"OUI",'Les exigences et les Attentes'!$O$7:$O$311,"NON")</f>
        <v>0</v>
      </c>
      <c r="S7" s="209">
        <f>R7/R$4</f>
        <v>0</v>
      </c>
      <c r="U7" s="284" t="s">
        <v>35</v>
      </c>
      <c r="V7" s="207" t="s">
        <v>36</v>
      </c>
      <c r="W7" s="208">
        <f>COUNTIFS('Les exigences et les Attentes'!$A$7:$A$311,U$1,'Les exigences et les Attentes'!$M$7:$M$311,"OUI",'Les exigences et les Attentes'!$O$7:$O$311,"NON")</f>
        <v>11</v>
      </c>
      <c r="X7" s="209">
        <f>W7/W$4</f>
        <v>0.18965517241379309</v>
      </c>
      <c r="Z7" s="284" t="s">
        <v>35</v>
      </c>
      <c r="AA7" s="207" t="s">
        <v>36</v>
      </c>
      <c r="AB7" s="208">
        <f>COUNTIFS('Les exigences et les Attentes'!$A$7:$A$311,Z$1,'Les exigences et les Attentes'!$M$7:$M$311,"OUI",'Les exigences et les Attentes'!$O$7:$O$311,"NON")</f>
        <v>0</v>
      </c>
      <c r="AC7" s="209">
        <f>AB7/AB$4</f>
        <v>0</v>
      </c>
    </row>
    <row r="8" spans="1:29" ht="30" customHeight="1" x14ac:dyDescent="0.25">
      <c r="A8" s="311"/>
      <c r="B8" s="237" t="s">
        <v>37</v>
      </c>
      <c r="C8" s="170">
        <f>COUNTIFS('Les exigences et les Attentes'!$A$7:$A$311,A$1,'Les exigences et les Attentes'!$M$7:$M$311,"OUI",'Les exigences et les Attentes'!$O$7:$O$311,"OUI")</f>
        <v>12</v>
      </c>
      <c r="D8" s="238">
        <f>C8/C$4</f>
        <v>0.22222222222222221</v>
      </c>
      <c r="F8" s="280"/>
      <c r="G8" s="201" t="s">
        <v>37</v>
      </c>
      <c r="H8" s="202">
        <f>COUNTIFS('Les exigences et les Attentes'!$A$7:$A$311,F$1,'Les exigences et les Attentes'!$M$7:$M$311,"OUI",'Les exigences et les Attentes'!$O$7:$O$311,"OUI")</f>
        <v>0</v>
      </c>
      <c r="I8" s="203">
        <f t="shared" ref="I8:I9" si="5">H8/H$4</f>
        <v>0</v>
      </c>
      <c r="K8" s="280"/>
      <c r="L8" s="201" t="s">
        <v>37</v>
      </c>
      <c r="M8" s="202">
        <f>COUNTIFS('Les exigences et les Attentes'!$A$7:$A$311,K$1,'Les exigences et les Attentes'!$M$7:$M$311,"OUI",'Les exigences et les Attentes'!$O$7:$O$311,"OUI")</f>
        <v>0</v>
      </c>
      <c r="N8" s="203" t="e">
        <f t="shared" ref="N8:N9" si="6">M8/M$4</f>
        <v>#DIV/0!</v>
      </c>
      <c r="P8" s="280"/>
      <c r="Q8" s="201" t="s">
        <v>37</v>
      </c>
      <c r="R8" s="202">
        <f>COUNTIFS('Les exigences et les Attentes'!$A$7:$A$311,P$1,'Les exigences et les Attentes'!$M$7:$M$311,"OUI",'Les exigences et les Attentes'!$O$7:$O$311,"OUI")</f>
        <v>0</v>
      </c>
      <c r="S8" s="203">
        <f t="shared" ref="S8:S9" si="7">R8/R$4</f>
        <v>0</v>
      </c>
      <c r="U8" s="280"/>
      <c r="V8" s="201" t="s">
        <v>37</v>
      </c>
      <c r="W8" s="202">
        <f>COUNTIFS('Les exigences et les Attentes'!$A$7:$A$311,U$1,'Les exigences et les Attentes'!$M$7:$M$311,"OUI",'Les exigences et les Attentes'!$O$7:$O$311,"OUI")</f>
        <v>1</v>
      </c>
      <c r="X8" s="203">
        <f t="shared" ref="X8:X9" si="8">W8/W$4</f>
        <v>1.7241379310344827E-2</v>
      </c>
      <c r="Z8" s="280"/>
      <c r="AA8" s="201" t="s">
        <v>37</v>
      </c>
      <c r="AB8" s="202">
        <f>COUNTIFS('Les exigences et les Attentes'!$A$7:$A$311,Z$1,'Les exigences et les Attentes'!$M$7:$M$311,"OUI",'Les exigences et les Attentes'!$O$7:$O$311,"OUI")</f>
        <v>0</v>
      </c>
      <c r="AC8" s="203">
        <f t="shared" ref="AC8:AC9" si="9">AB8/AB$4</f>
        <v>0</v>
      </c>
    </row>
    <row r="9" spans="1:29" ht="30" customHeight="1" x14ac:dyDescent="0.25">
      <c r="A9" s="321"/>
      <c r="B9" s="239" t="s">
        <v>34</v>
      </c>
      <c r="C9" s="240">
        <f>COUNTIFS('Les exigences et les Attentes'!$A$7:$A$311,A$1,'Les exigences et les Attentes'!$M$7:$M$311,"OUI",'Les exigences et les Attentes'!$O$7:$O$311,"")</f>
        <v>0</v>
      </c>
      <c r="D9" s="241">
        <f>C9/C$4</f>
        <v>0</v>
      </c>
      <c r="F9" s="283"/>
      <c r="G9" s="204" t="s">
        <v>34</v>
      </c>
      <c r="H9" s="205">
        <f>COUNTIFS('Les exigences et les Attentes'!$A$7:$A$311,F$1,'Les exigences et les Attentes'!$M$7:$M$311,"OUI",'Les exigences et les Attentes'!$O$7:$O$311,"")</f>
        <v>6</v>
      </c>
      <c r="I9" s="206">
        <f t="shared" si="5"/>
        <v>1</v>
      </c>
      <c r="K9" s="283"/>
      <c r="L9" s="204" t="s">
        <v>34</v>
      </c>
      <c r="M9" s="205">
        <f>COUNTIFS('Les exigences et les Attentes'!$A$7:$A$311,K$1,'Les exigences et les Attentes'!$M$7:$M$311,"OUI",'Les exigences et les Attentes'!$O$7:$O$311,"")</f>
        <v>0</v>
      </c>
      <c r="N9" s="206" t="e">
        <f t="shared" si="6"/>
        <v>#DIV/0!</v>
      </c>
      <c r="P9" s="283"/>
      <c r="Q9" s="204" t="s">
        <v>34</v>
      </c>
      <c r="R9" s="205">
        <f>COUNTIFS('Les exigences et les Attentes'!$A$7:$A$311,P$1,'Les exigences et les Attentes'!$M$7:$M$311,"OUI",'Les exigences et les Attentes'!$O$7:$O$311,"")</f>
        <v>8</v>
      </c>
      <c r="S9" s="206">
        <f t="shared" si="7"/>
        <v>1</v>
      </c>
      <c r="U9" s="283"/>
      <c r="V9" s="204" t="s">
        <v>34</v>
      </c>
      <c r="W9" s="205">
        <f>COUNTIFS('Les exigences et les Attentes'!$A$7:$A$311,U$1,'Les exigences et les Attentes'!$M$7:$M$311,"OUI",'Les exigences et les Attentes'!$O$7:$O$311,"")</f>
        <v>46</v>
      </c>
      <c r="X9" s="206">
        <f t="shared" si="8"/>
        <v>0.7931034482758621</v>
      </c>
      <c r="Z9" s="283"/>
      <c r="AA9" s="204" t="s">
        <v>34</v>
      </c>
      <c r="AB9" s="205">
        <f>COUNTIFS('Les exigences et les Attentes'!$A$7:$A$311,Z$1,'Les exigences et les Attentes'!$M$7:$M$311,"OUI",'Les exigences et les Attentes'!$O$7:$O$311,"")</f>
        <v>21</v>
      </c>
      <c r="AC9" s="206">
        <f t="shared" si="9"/>
        <v>1</v>
      </c>
    </row>
    <row r="10" spans="1:29" ht="30" customHeight="1" x14ac:dyDescent="0.25">
      <c r="A10" s="310" t="s">
        <v>38</v>
      </c>
      <c r="B10" s="244" t="s">
        <v>39</v>
      </c>
      <c r="C10" s="170">
        <f>COUNTIFS('Les exigences et les Attentes'!$A$7:$A$311,A1,'Les exigences et les Attentes'!$M$7:$M$311,"OUI",'Les exigences et les Attentes'!$O$7:$O$311,"OUI",'Les exigences et les Attentes'!$Q$7:$Q$311,"*e*")</f>
        <v>12</v>
      </c>
      <c r="D10" s="250"/>
      <c r="F10" s="279" t="s">
        <v>38</v>
      </c>
      <c r="G10" s="210" t="s">
        <v>39</v>
      </c>
      <c r="H10" s="202">
        <f>COUNTIFS('Les exigences et les Attentes'!$A$7:$A$311,F1,'Les exigences et les Attentes'!$M$7:$M$311,"OUI",'Les exigences et les Attentes'!$O$7:$O$311,"OUI",'Les exigences et les Attentes'!$Q$7:$Q$311,"*e*")</f>
        <v>0</v>
      </c>
      <c r="I10" s="251"/>
      <c r="K10" s="279" t="s">
        <v>38</v>
      </c>
      <c r="L10" s="210" t="s">
        <v>39</v>
      </c>
      <c r="M10" s="202">
        <f>COUNTIFS('Les exigences et les Attentes'!$A$7:$A$311,K1,'Les exigences et les Attentes'!$M$7:$M$311,"OUI",'Les exigences et les Attentes'!$O$7:$O$311,"OUI",'Les exigences et les Attentes'!$Q$7:$Q$311,"*e*")</f>
        <v>0</v>
      </c>
      <c r="N10" s="251"/>
      <c r="P10" s="279" t="s">
        <v>38</v>
      </c>
      <c r="Q10" s="210" t="s">
        <v>39</v>
      </c>
      <c r="R10" s="202">
        <f>COUNTIFS('Les exigences et les Attentes'!$A$7:$A$311,P1,'Les exigences et les Attentes'!$M$7:$M$311,"OUI",'Les exigences et les Attentes'!$O$7:$O$311,"OUI",'Les exigences et les Attentes'!$Q$7:$Q$311,"*e*")</f>
        <v>0</v>
      </c>
      <c r="S10" s="251"/>
      <c r="U10" s="279" t="s">
        <v>38</v>
      </c>
      <c r="V10" s="210" t="s">
        <v>39</v>
      </c>
      <c r="W10" s="202">
        <f>COUNTIFS('Les exigences et les Attentes'!$A$7:$A$311,U1,'Les exigences et les Attentes'!$M$7:$M$311,"OUI",'Les exigences et les Attentes'!$O$7:$O$311,"OUI",'Les exigences et les Attentes'!$Q$7:$Q$311,"*e*")</f>
        <v>1</v>
      </c>
      <c r="X10" s="251"/>
      <c r="Z10" s="279" t="s">
        <v>38</v>
      </c>
      <c r="AA10" s="210" t="s">
        <v>39</v>
      </c>
      <c r="AB10" s="202">
        <f>COUNTIFS('Les exigences et les Attentes'!$A$7:$A$311,Z1,'Les exigences et les Attentes'!$M$7:$M$311,"OUI",'Les exigences et les Attentes'!$O$7:$O$311,"OUI",'Les exigences et les Attentes'!$Q$7:$Q$311,"*e*")</f>
        <v>0</v>
      </c>
      <c r="AC10" s="251"/>
    </row>
    <row r="11" spans="1:29" ht="30" customHeight="1" x14ac:dyDescent="0.25">
      <c r="A11" s="311"/>
      <c r="B11" s="237" t="s">
        <v>40</v>
      </c>
      <c r="C11" s="170">
        <f ca="1">SUMPRODUCT(SUMPRODUCT(('Les exigences et les Attentes'!$A$7:$A$311=0)*1),SUMPRODUCT('Les exigences et les Attentes'!$O$7:$O$311="OUI")*1,SUMPRODUCT('Les exigences et les Attentes'!$T$7:$T$311&gt;TODAY())*1)</f>
        <v>0</v>
      </c>
      <c r="D11" s="238"/>
      <c r="F11" s="280"/>
      <c r="G11" s="201" t="s">
        <v>40</v>
      </c>
      <c r="H11" s="202"/>
      <c r="I11" s="203"/>
      <c r="K11" s="280"/>
      <c r="L11" s="201" t="s">
        <v>40</v>
      </c>
      <c r="M11" s="202"/>
      <c r="N11" s="203"/>
      <c r="P11" s="280"/>
      <c r="Q11" s="201" t="s">
        <v>40</v>
      </c>
      <c r="R11" s="202"/>
      <c r="S11" s="203"/>
      <c r="U11" s="280"/>
      <c r="V11" s="201" t="s">
        <v>40</v>
      </c>
      <c r="W11" s="202"/>
      <c r="X11" s="203"/>
      <c r="Z11" s="280"/>
      <c r="AA11" s="201" t="s">
        <v>40</v>
      </c>
      <c r="AB11" s="202"/>
      <c r="AC11" s="203"/>
    </row>
    <row r="12" spans="1:29" ht="30" customHeight="1" thickBot="1" x14ac:dyDescent="0.3">
      <c r="A12" s="312"/>
      <c r="B12" s="245" t="s">
        <v>41</v>
      </c>
      <c r="C12" s="182"/>
      <c r="D12" s="246"/>
      <c r="F12" s="281"/>
      <c r="G12" s="211" t="s">
        <v>41</v>
      </c>
      <c r="H12" s="212"/>
      <c r="I12" s="213"/>
      <c r="K12" s="281"/>
      <c r="L12" s="211" t="s">
        <v>41</v>
      </c>
      <c r="M12" s="212"/>
      <c r="N12" s="213"/>
      <c r="P12" s="281"/>
      <c r="Q12" s="211" t="s">
        <v>41</v>
      </c>
      <c r="R12" s="212"/>
      <c r="S12" s="213"/>
      <c r="U12" s="281"/>
      <c r="V12" s="211" t="s">
        <v>41</v>
      </c>
      <c r="W12" s="212"/>
      <c r="X12" s="213"/>
      <c r="Z12" s="281"/>
      <c r="AA12" s="211" t="s">
        <v>41</v>
      </c>
      <c r="AB12" s="212"/>
      <c r="AC12" s="213"/>
    </row>
    <row r="13" spans="1:29" ht="30" customHeight="1" thickBot="1" x14ac:dyDescent="0.3"/>
    <row r="14" spans="1:29" ht="30" customHeight="1" x14ac:dyDescent="0.25">
      <c r="A14" s="247"/>
      <c r="B14" s="247"/>
      <c r="C14" s="247"/>
      <c r="D14" s="247"/>
      <c r="F14" s="223">
        <v>6</v>
      </c>
      <c r="G14" s="291"/>
      <c r="H14" s="291"/>
      <c r="I14" s="292"/>
      <c r="J14" s="149"/>
      <c r="K14" s="224">
        <v>7</v>
      </c>
      <c r="L14" s="293"/>
      <c r="M14" s="293"/>
      <c r="N14" s="294"/>
      <c r="O14" s="149"/>
      <c r="P14" s="225">
        <v>8</v>
      </c>
      <c r="Q14" s="295"/>
      <c r="R14" s="295"/>
      <c r="S14" s="296"/>
      <c r="T14" s="149"/>
      <c r="U14" s="226">
        <v>9</v>
      </c>
      <c r="V14" s="297"/>
      <c r="W14" s="297"/>
      <c r="X14" s="298"/>
      <c r="Y14" s="149"/>
      <c r="Z14" s="227">
        <v>10</v>
      </c>
      <c r="AA14" s="299"/>
      <c r="AB14" s="299"/>
      <c r="AC14" s="300"/>
    </row>
    <row r="15" spans="1:29" ht="15" customHeight="1" thickBot="1" x14ac:dyDescent="0.3">
      <c r="A15" s="247"/>
      <c r="B15" s="247"/>
      <c r="C15" s="247"/>
      <c r="D15" s="247"/>
      <c r="F15" s="301" t="s">
        <v>47</v>
      </c>
      <c r="G15" s="302" t="s">
        <v>47</v>
      </c>
      <c r="H15" s="302"/>
      <c r="I15" s="303"/>
      <c r="J15" s="150"/>
      <c r="K15" s="301" t="s">
        <v>48</v>
      </c>
      <c r="L15" s="302" t="s">
        <v>48</v>
      </c>
      <c r="M15" s="302"/>
      <c r="N15" s="303"/>
      <c r="O15" s="150"/>
      <c r="P15" s="301" t="s">
        <v>49</v>
      </c>
      <c r="Q15" s="302"/>
      <c r="R15" s="302"/>
      <c r="S15" s="303"/>
      <c r="T15" s="150"/>
      <c r="U15" s="301" t="s">
        <v>50</v>
      </c>
      <c r="V15" s="302"/>
      <c r="W15" s="302"/>
      <c r="X15" s="303"/>
      <c r="Y15" s="150"/>
      <c r="Z15" s="301" t="s">
        <v>51</v>
      </c>
      <c r="AA15" s="302"/>
      <c r="AB15" s="302"/>
      <c r="AC15" s="303"/>
    </row>
    <row r="16" spans="1:29" ht="30" customHeight="1" thickBot="1" x14ac:dyDescent="0.3">
      <c r="A16" s="247"/>
      <c r="B16" s="247"/>
      <c r="C16" s="247"/>
      <c r="D16" s="247"/>
      <c r="F16" s="308" t="s">
        <v>30</v>
      </c>
      <c r="G16" s="309" t="s">
        <v>30</v>
      </c>
      <c r="H16" s="197">
        <f>COUNTIF('Les exigences et les Attentes'!$B$7:$B$311,"*CR-GR-HSE-6*")</f>
        <v>0</v>
      </c>
      <c r="I16" s="249"/>
      <c r="J16" s="152"/>
      <c r="K16" s="308" t="s">
        <v>30</v>
      </c>
      <c r="L16" s="309" t="s">
        <v>30</v>
      </c>
      <c r="M16" s="197">
        <f>COUNTIF('Les exigences et les Attentes'!$B$7:$B$311,"*CR-GR-HSE-7*")</f>
        <v>0</v>
      </c>
      <c r="N16" s="249"/>
      <c r="O16" s="152"/>
      <c r="P16" s="308" t="s">
        <v>30</v>
      </c>
      <c r="Q16" s="309" t="s">
        <v>30</v>
      </c>
      <c r="R16" s="197">
        <f>COUNTIF('Les exigences et les Attentes'!$B$7:$B$311,"*CR-GR-HSE-8*")</f>
        <v>0</v>
      </c>
      <c r="S16" s="249"/>
      <c r="T16" s="152"/>
      <c r="U16" s="308" t="s">
        <v>30</v>
      </c>
      <c r="V16" s="309" t="s">
        <v>30</v>
      </c>
      <c r="W16" s="197">
        <f>COUNTIF('Les exigences et les Attentes'!$B$7:$B$311,"*CR-GR-HSE-9*")</f>
        <v>0</v>
      </c>
      <c r="X16" s="249"/>
      <c r="Y16" s="152"/>
      <c r="Z16" s="308" t="s">
        <v>30</v>
      </c>
      <c r="AA16" s="309" t="s">
        <v>30</v>
      </c>
      <c r="AB16" s="214">
        <f>COUNTIF('Les exigences et les Attentes'!$B$7:$B$311,"*CR-GR-HSE-10*")</f>
        <v>0</v>
      </c>
      <c r="AC16" s="249"/>
    </row>
    <row r="17" spans="1:29" ht="30" customHeight="1" x14ac:dyDescent="0.25">
      <c r="A17" s="247"/>
      <c r="B17" s="247"/>
      <c r="C17" s="247"/>
      <c r="D17" s="247"/>
      <c r="F17" s="282" t="s">
        <v>31</v>
      </c>
      <c r="G17" s="198" t="s">
        <v>32</v>
      </c>
      <c r="H17" s="199">
        <f>COUNTIFS('Les exigences et les Attentes'!$A$7:$A$311,F$14,'Les exigences et les Attentes'!$M$7:$M$311,"OUI")</f>
        <v>0</v>
      </c>
      <c r="I17" s="200" t="e">
        <f>H17/H$16</f>
        <v>#DIV/0!</v>
      </c>
      <c r="K17" s="282" t="s">
        <v>31</v>
      </c>
      <c r="L17" s="198" t="s">
        <v>32</v>
      </c>
      <c r="M17" s="199">
        <f>COUNTIFS('Les exigences et les Attentes'!$A$7:$A$311,K$14,'Les exigences et les Attentes'!$M$7:$M$311,"OUI")</f>
        <v>27</v>
      </c>
      <c r="N17" s="200" t="e">
        <f>M17/M$16</f>
        <v>#DIV/0!</v>
      </c>
      <c r="P17" s="282" t="s">
        <v>31</v>
      </c>
      <c r="Q17" s="198" t="s">
        <v>32</v>
      </c>
      <c r="R17" s="199">
        <f>COUNTIFS('Les exigences et les Attentes'!$A$7:$A$311,P$14,'Les exigences et les Attentes'!$M$7:$M$311,"OUI")</f>
        <v>9</v>
      </c>
      <c r="S17" s="200" t="e">
        <f>R17/R$16</f>
        <v>#DIV/0!</v>
      </c>
      <c r="U17" s="282" t="s">
        <v>31</v>
      </c>
      <c r="V17" s="198" t="s">
        <v>32</v>
      </c>
      <c r="W17" s="199">
        <f>COUNTIFS('Les exigences et les Attentes'!$A$7:$A$311,U$14,'Les exigences et les Attentes'!$M$7:$M$311,"OUI")</f>
        <v>8</v>
      </c>
      <c r="X17" s="200" t="e">
        <f>W17/W$16</f>
        <v>#DIV/0!</v>
      </c>
      <c r="Z17" s="282" t="s">
        <v>31</v>
      </c>
      <c r="AA17" s="198" t="s">
        <v>32</v>
      </c>
      <c r="AB17" s="215">
        <f>COUNTIFS('Les exigences et les Attentes'!$A$7:$A$311,Z$14,'Les exigences et les Attentes'!$M$7:$M$311,"OUI")</f>
        <v>0</v>
      </c>
      <c r="AC17" s="216" t="e">
        <f>AB17/AB$16</f>
        <v>#DIV/0!</v>
      </c>
    </row>
    <row r="18" spans="1:29" ht="30" customHeight="1" x14ac:dyDescent="0.25">
      <c r="A18" s="247"/>
      <c r="B18" s="247"/>
      <c r="C18" s="247"/>
      <c r="D18" s="247"/>
      <c r="F18" s="280"/>
      <c r="G18" s="201" t="s">
        <v>33</v>
      </c>
      <c r="H18" s="202">
        <f>COUNTIFS('Les exigences et les Attentes'!$A$7:$A$311,F$14,'Les exigences et les Attentes'!$M$7:$M$311,"NON")</f>
        <v>0</v>
      </c>
      <c r="I18" s="203" t="e">
        <f t="shared" ref="I18:I19" si="10">H18/H$16</f>
        <v>#DIV/0!</v>
      </c>
      <c r="K18" s="280"/>
      <c r="L18" s="201" t="s">
        <v>33</v>
      </c>
      <c r="M18" s="202">
        <f>COUNTIFS('Les exigences et les Attentes'!$A$7:$A$311,K$14,'Les exigences et les Attentes'!$M$7:$M$311,"NON")</f>
        <v>0</v>
      </c>
      <c r="N18" s="203" t="e">
        <f t="shared" ref="N18:N19" si="11">M18/M$16</f>
        <v>#DIV/0!</v>
      </c>
      <c r="P18" s="280"/>
      <c r="Q18" s="201" t="s">
        <v>33</v>
      </c>
      <c r="R18" s="202">
        <f>COUNTIFS('Les exigences et les Attentes'!$A$7:$A$311,P$14,'Les exigences et les Attentes'!$M$7:$M$311,"NON")</f>
        <v>0</v>
      </c>
      <c r="S18" s="203" t="e">
        <f t="shared" ref="S18:S19" si="12">R18/R$16</f>
        <v>#DIV/0!</v>
      </c>
      <c r="U18" s="280"/>
      <c r="V18" s="201" t="s">
        <v>33</v>
      </c>
      <c r="W18" s="202">
        <f>COUNTIFS('Les exigences et les Attentes'!$A$7:$A$311,U$14,'Les exigences et les Attentes'!$M$7:$M$311,"NON")</f>
        <v>0</v>
      </c>
      <c r="X18" s="203" t="e">
        <f t="shared" ref="X18:X19" si="13">W18/W$16</f>
        <v>#DIV/0!</v>
      </c>
      <c r="Z18" s="280"/>
      <c r="AA18" s="201" t="s">
        <v>33</v>
      </c>
      <c r="AB18" s="217">
        <f>COUNTIFS('Les exigences et les Attentes'!$A$7:$A$311,Z$14,'Les exigences et les Attentes'!$M$7:$M$311,"NON")</f>
        <v>0</v>
      </c>
      <c r="AC18" s="218" t="e">
        <f t="shared" ref="AC18:AC19" si="14">AB18/AB$16</f>
        <v>#DIV/0!</v>
      </c>
    </row>
    <row r="19" spans="1:29" ht="30" customHeight="1" x14ac:dyDescent="0.25">
      <c r="A19" s="247"/>
      <c r="B19" s="247"/>
      <c r="C19" s="247"/>
      <c r="D19" s="247"/>
      <c r="F19" s="283"/>
      <c r="G19" s="204" t="s">
        <v>34</v>
      </c>
      <c r="H19" s="205">
        <f>COUNTIFS('Les exigences et les Attentes'!$A$7:$A$311,F$14,'Les exigences et les Attentes'!$M$7:$M$311,"")</f>
        <v>0</v>
      </c>
      <c r="I19" s="206" t="e">
        <f t="shared" si="10"/>
        <v>#DIV/0!</v>
      </c>
      <c r="K19" s="283"/>
      <c r="L19" s="204" t="s">
        <v>34</v>
      </c>
      <c r="M19" s="205">
        <f>COUNTIFS('Les exigences et les Attentes'!$A$7:$A$311,K$14,'Les exigences et les Attentes'!$M$7:$M$311,"")</f>
        <v>0</v>
      </c>
      <c r="N19" s="206" t="e">
        <f t="shared" si="11"/>
        <v>#DIV/0!</v>
      </c>
      <c r="P19" s="283"/>
      <c r="Q19" s="204" t="s">
        <v>34</v>
      </c>
      <c r="R19" s="205">
        <f>COUNTIFS('Les exigences et les Attentes'!$A$7:$A$311,P$14,'Les exigences et les Attentes'!$M$7:$M$311,"")</f>
        <v>0</v>
      </c>
      <c r="S19" s="206" t="e">
        <f t="shared" si="12"/>
        <v>#DIV/0!</v>
      </c>
      <c r="U19" s="283"/>
      <c r="V19" s="204" t="s">
        <v>34</v>
      </c>
      <c r="W19" s="205">
        <f>COUNTIFS('Les exigences et les Attentes'!$A$7:$A$311,U$14,'Les exigences et les Attentes'!$M$7:$M$311,"")</f>
        <v>0</v>
      </c>
      <c r="X19" s="206" t="e">
        <f t="shared" si="13"/>
        <v>#DIV/0!</v>
      </c>
      <c r="Z19" s="283"/>
      <c r="AA19" s="204" t="s">
        <v>34</v>
      </c>
      <c r="AB19" s="219">
        <f>COUNTIFS('Les exigences et les Attentes'!$A$7:$A$311,Z$14,'Les exigences et les Attentes'!$M$7:$M$311,"")</f>
        <v>0</v>
      </c>
      <c r="AC19" s="220" t="e">
        <f t="shared" si="14"/>
        <v>#DIV/0!</v>
      </c>
    </row>
    <row r="20" spans="1:29" ht="30" customHeight="1" x14ac:dyDescent="0.25">
      <c r="A20" s="247"/>
      <c r="B20" s="247"/>
      <c r="C20" s="247"/>
      <c r="D20" s="247"/>
      <c r="F20" s="284" t="s">
        <v>35</v>
      </c>
      <c r="G20" s="207" t="s">
        <v>36</v>
      </c>
      <c r="H20" s="208">
        <f>COUNTIFS('Les exigences et les Attentes'!$A$7:$A$311,F$1,'Les exigences et les Attentes'!$M$7:$M$311,"OUI",'Les exigences et les Attentes'!$O$7:$O$311,"NON")</f>
        <v>0</v>
      </c>
      <c r="I20" s="209" t="e">
        <f>H20/H$17</f>
        <v>#DIV/0!</v>
      </c>
      <c r="K20" s="284" t="s">
        <v>35</v>
      </c>
      <c r="L20" s="207" t="s">
        <v>36</v>
      </c>
      <c r="M20" s="208">
        <f>COUNTIFS('Les exigences et les Attentes'!$A$7:$A$311,K$1,'Les exigences et les Attentes'!$M$7:$M$311,"OUI",'Les exigences et les Attentes'!$O$7:$O$311,"NON")</f>
        <v>0</v>
      </c>
      <c r="N20" s="209">
        <f>M20/M$17</f>
        <v>0</v>
      </c>
      <c r="P20" s="284" t="s">
        <v>35</v>
      </c>
      <c r="Q20" s="207" t="s">
        <v>36</v>
      </c>
      <c r="R20" s="208">
        <f>COUNTIFS('Les exigences et les Attentes'!$A$7:$A$311,P$1,'Les exigences et les Attentes'!$M$7:$M$311,"OUI",'Les exigences et les Attentes'!$O$7:$O$311,"NON")</f>
        <v>0</v>
      </c>
      <c r="S20" s="209">
        <f>R20/R$17</f>
        <v>0</v>
      </c>
      <c r="U20" s="284" t="s">
        <v>35</v>
      </c>
      <c r="V20" s="207" t="s">
        <v>36</v>
      </c>
      <c r="W20" s="208">
        <f>COUNTIFS('Les exigences et les Attentes'!$A$7:$A$311,U$1,'Les exigences et les Attentes'!$M$7:$M$311,"OUI",'Les exigences et les Attentes'!$O$7:$O$311,"NON")</f>
        <v>11</v>
      </c>
      <c r="X20" s="209">
        <f>W20/W$17</f>
        <v>1.375</v>
      </c>
      <c r="Z20" s="284" t="s">
        <v>35</v>
      </c>
      <c r="AA20" s="207" t="s">
        <v>36</v>
      </c>
      <c r="AB20" s="221">
        <f>COUNTIFS('Les exigences et les Attentes'!$A$7:$A$311,Z$1,'Les exigences et les Attentes'!$M$7:$M$311,"OUI",'Les exigences et les Attentes'!$O$7:$O$311,"NON")</f>
        <v>0</v>
      </c>
      <c r="AC20" s="222" t="e">
        <f>AB20/AB$17</f>
        <v>#DIV/0!</v>
      </c>
    </row>
    <row r="21" spans="1:29" ht="30" customHeight="1" x14ac:dyDescent="0.25">
      <c r="A21" s="247"/>
      <c r="B21" s="247"/>
      <c r="C21" s="247"/>
      <c r="D21" s="247"/>
      <c r="F21" s="280"/>
      <c r="G21" s="201" t="s">
        <v>37</v>
      </c>
      <c r="H21" s="202">
        <f>COUNTIFS('Les exigences et les Attentes'!$A$7:$A$311,F$1,'Les exigences et les Attentes'!$M$7:$M$311,"OUI",'Les exigences et les Attentes'!$O$7:$O$311,"OUI")</f>
        <v>0</v>
      </c>
      <c r="I21" s="203" t="e">
        <f t="shared" ref="I21:I22" si="15">H21/H$17</f>
        <v>#DIV/0!</v>
      </c>
      <c r="K21" s="280"/>
      <c r="L21" s="201" t="s">
        <v>37</v>
      </c>
      <c r="M21" s="202">
        <f>COUNTIFS('Les exigences et les Attentes'!$A$7:$A$311,K$1,'Les exigences et les Attentes'!$M$7:$M$311,"OUI",'Les exigences et les Attentes'!$O$7:$O$311,"OUI")</f>
        <v>0</v>
      </c>
      <c r="N21" s="203">
        <f t="shared" ref="N21:N22" si="16">M21/M$17</f>
        <v>0</v>
      </c>
      <c r="P21" s="280"/>
      <c r="Q21" s="201" t="s">
        <v>37</v>
      </c>
      <c r="R21" s="202">
        <f>COUNTIFS('Les exigences et les Attentes'!$A$7:$A$311,P$1,'Les exigences et les Attentes'!$M$7:$M$311,"OUI",'Les exigences et les Attentes'!$O$7:$O$311,"OUI")</f>
        <v>0</v>
      </c>
      <c r="S21" s="203">
        <f t="shared" ref="S21:S22" si="17">R21/R$17</f>
        <v>0</v>
      </c>
      <c r="U21" s="280"/>
      <c r="V21" s="201" t="s">
        <v>37</v>
      </c>
      <c r="W21" s="202">
        <f>COUNTIFS('Les exigences et les Attentes'!$A$7:$A$311,U$1,'Les exigences et les Attentes'!$M$7:$M$311,"OUI",'Les exigences et les Attentes'!$O$7:$O$311,"OUI")</f>
        <v>1</v>
      </c>
      <c r="X21" s="203">
        <f t="shared" ref="X21:X22" si="18">W21/W$17</f>
        <v>0.125</v>
      </c>
      <c r="Z21" s="280"/>
      <c r="AA21" s="201" t="s">
        <v>37</v>
      </c>
      <c r="AB21" s="217">
        <f>COUNTIFS('Les exigences et les Attentes'!$A$7:$A$311,Z$1,'Les exigences et les Attentes'!$M$7:$M$311,"OUI",'Les exigences et les Attentes'!$O$7:$O$311,"OUI")</f>
        <v>0</v>
      </c>
      <c r="AC21" s="218" t="e">
        <f t="shared" ref="AC21:AC22" si="19">AB21/AB$17</f>
        <v>#DIV/0!</v>
      </c>
    </row>
    <row r="22" spans="1:29" ht="30" customHeight="1" x14ac:dyDescent="0.25">
      <c r="A22" s="247"/>
      <c r="B22" s="247"/>
      <c r="C22" s="247"/>
      <c r="D22" s="247"/>
      <c r="F22" s="283"/>
      <c r="G22" s="204" t="s">
        <v>34</v>
      </c>
      <c r="H22" s="205">
        <f>COUNTIFS('Les exigences et les Attentes'!$A$7:$A$311,F$1,'Les exigences et les Attentes'!$M$7:$M$311,"OUI",'Les exigences et les Attentes'!$O$7:$O$311,"")</f>
        <v>6</v>
      </c>
      <c r="I22" s="206" t="e">
        <f t="shared" si="15"/>
        <v>#DIV/0!</v>
      </c>
      <c r="K22" s="283"/>
      <c r="L22" s="204" t="s">
        <v>34</v>
      </c>
      <c r="M22" s="205">
        <f>COUNTIFS('Les exigences et les Attentes'!$A$7:$A$311,K$1,'Les exigences et les Attentes'!$M$7:$M$311,"OUI",'Les exigences et les Attentes'!$O$7:$O$311,"")</f>
        <v>0</v>
      </c>
      <c r="N22" s="206">
        <f t="shared" si="16"/>
        <v>0</v>
      </c>
      <c r="P22" s="283"/>
      <c r="Q22" s="204" t="s">
        <v>34</v>
      </c>
      <c r="R22" s="205">
        <f>COUNTIFS('Les exigences et les Attentes'!$A$7:$A$311,P$1,'Les exigences et les Attentes'!$M$7:$M$311,"OUI",'Les exigences et les Attentes'!$O$7:$O$311,"")</f>
        <v>8</v>
      </c>
      <c r="S22" s="206">
        <f t="shared" si="17"/>
        <v>0.88888888888888884</v>
      </c>
      <c r="U22" s="283"/>
      <c r="V22" s="204" t="s">
        <v>34</v>
      </c>
      <c r="W22" s="205">
        <f>COUNTIFS('Les exigences et les Attentes'!$A$7:$A$311,U$1,'Les exigences et les Attentes'!$M$7:$M$311,"OUI",'Les exigences et les Attentes'!$O$7:$O$311,"")</f>
        <v>46</v>
      </c>
      <c r="X22" s="206">
        <f t="shared" si="18"/>
        <v>5.75</v>
      </c>
      <c r="Z22" s="283"/>
      <c r="AA22" s="204" t="s">
        <v>34</v>
      </c>
      <c r="AB22" s="219">
        <f>COUNTIFS('Les exigences et les Attentes'!$A$7:$A$311,Z$1,'Les exigences et les Attentes'!$M$7:$M$311,"OUI",'Les exigences et les Attentes'!$O$7:$O$311,"")</f>
        <v>21</v>
      </c>
      <c r="AC22" s="220" t="e">
        <f t="shared" si="19"/>
        <v>#DIV/0!</v>
      </c>
    </row>
    <row r="23" spans="1:29" ht="30" customHeight="1" x14ac:dyDescent="0.25">
      <c r="A23" s="247"/>
      <c r="B23" s="247"/>
      <c r="C23" s="247"/>
      <c r="D23" s="247"/>
      <c r="F23" s="279" t="s">
        <v>38</v>
      </c>
      <c r="G23" s="210" t="s">
        <v>39</v>
      </c>
      <c r="H23" s="202">
        <f>COUNTIFS('Les exigences et les Attentes'!$A$7:$A$311,F14,'Les exigences et les Attentes'!$M$7:$M$311,"OUI",'Les exigences et les Attentes'!$O$7:$O$311,"OUI",'Les exigences et les Attentes'!$Q$7:$Q$311,"*e*")</f>
        <v>0</v>
      </c>
      <c r="I23" s="251"/>
      <c r="K23" s="279" t="s">
        <v>38</v>
      </c>
      <c r="L23" s="210" t="s">
        <v>39</v>
      </c>
      <c r="M23" s="202">
        <f>COUNTIFS('Les exigences et les Attentes'!$A$7:$A$311,K14,'Les exigences et les Attentes'!$M$7:$M$311,"OUI",'Les exigences et les Attentes'!$O$7:$O$311,"OUI",'Les exigences et les Attentes'!$Q$7:$Q$311,"*e*")</f>
        <v>0</v>
      </c>
      <c r="N23" s="251"/>
      <c r="P23" s="279" t="s">
        <v>38</v>
      </c>
      <c r="Q23" s="210" t="s">
        <v>39</v>
      </c>
      <c r="R23" s="202">
        <f>COUNTIFS('Les exigences et les Attentes'!$A$7:$A$311,P14,'Les exigences et les Attentes'!$M$7:$M$311,"OUI",'Les exigences et les Attentes'!$O$7:$O$311,"OUI",'Les exigences et les Attentes'!$Q$7:$Q$311,"*e*")</f>
        <v>0</v>
      </c>
      <c r="S23" s="251"/>
      <c r="U23" s="279" t="s">
        <v>38</v>
      </c>
      <c r="V23" s="210" t="s">
        <v>39</v>
      </c>
      <c r="W23" s="202">
        <f>COUNTIFS('Les exigences et les Attentes'!$A$7:$A$311,U14,'Les exigences et les Attentes'!$M$7:$M$311,"OUI",'Les exigences et les Attentes'!$O$7:$O$311,"OUI",'Les exigences et les Attentes'!$Q$7:$Q$311,"*e*")</f>
        <v>0</v>
      </c>
      <c r="X23" s="251"/>
      <c r="Z23" s="279" t="s">
        <v>38</v>
      </c>
      <c r="AA23" s="210" t="s">
        <v>39</v>
      </c>
      <c r="AB23" s="202">
        <f>COUNTIFS('Les exigences et les Attentes'!$A$7:$A$311,Z14,'Les exigences et les Attentes'!$M$7:$M$311,"OUI",'Les exigences et les Attentes'!$O$7:$O$311,"OUI",'Les exigences et les Attentes'!$Q$7:$Q$311,"*e*")</f>
        <v>0</v>
      </c>
      <c r="AC23" s="251"/>
    </row>
    <row r="24" spans="1:29" ht="30" customHeight="1" x14ac:dyDescent="0.25">
      <c r="A24" s="247"/>
      <c r="B24" s="247"/>
      <c r="C24" s="247"/>
      <c r="D24" s="247"/>
      <c r="F24" s="280"/>
      <c r="G24" s="201" t="s">
        <v>40</v>
      </c>
      <c r="H24" s="202"/>
      <c r="I24" s="203"/>
      <c r="K24" s="280"/>
      <c r="L24" s="201" t="s">
        <v>40</v>
      </c>
      <c r="M24" s="202"/>
      <c r="N24" s="203"/>
      <c r="P24" s="280"/>
      <c r="Q24" s="201" t="s">
        <v>40</v>
      </c>
      <c r="R24" s="202"/>
      <c r="S24" s="203"/>
      <c r="U24" s="280"/>
      <c r="V24" s="201" t="s">
        <v>40</v>
      </c>
      <c r="W24" s="202"/>
      <c r="X24" s="203"/>
      <c r="Z24" s="280"/>
      <c r="AA24" s="201" t="s">
        <v>40</v>
      </c>
      <c r="AB24" s="202"/>
      <c r="AC24" s="203"/>
    </row>
    <row r="25" spans="1:29" ht="30" customHeight="1" thickBot="1" x14ac:dyDescent="0.3">
      <c r="A25" s="247"/>
      <c r="B25" s="247"/>
      <c r="C25" s="247"/>
      <c r="D25" s="247"/>
      <c r="F25" s="281"/>
      <c r="G25" s="211" t="s">
        <v>41</v>
      </c>
      <c r="H25" s="212"/>
      <c r="I25" s="213"/>
      <c r="K25" s="281"/>
      <c r="L25" s="211" t="s">
        <v>41</v>
      </c>
      <c r="M25" s="212"/>
      <c r="N25" s="213"/>
      <c r="P25" s="281"/>
      <c r="Q25" s="211" t="s">
        <v>41</v>
      </c>
      <c r="R25" s="212"/>
      <c r="S25" s="213"/>
      <c r="U25" s="281"/>
      <c r="V25" s="211" t="s">
        <v>41</v>
      </c>
      <c r="W25" s="212"/>
      <c r="X25" s="213"/>
      <c r="Z25" s="281"/>
      <c r="AA25" s="211" t="s">
        <v>41</v>
      </c>
      <c r="AB25" s="212"/>
      <c r="AC25" s="213"/>
    </row>
    <row r="26" spans="1:29" ht="30" customHeight="1" x14ac:dyDescent="0.25"/>
    <row r="27" spans="1:29" ht="30" customHeight="1" x14ac:dyDescent="0.25"/>
    <row r="28" spans="1:29" ht="30" customHeight="1" x14ac:dyDescent="0.25"/>
    <row r="29" spans="1:29" ht="30" customHeight="1" x14ac:dyDescent="0.25"/>
    <row r="30" spans="1:29" ht="30" customHeight="1" x14ac:dyDescent="0.25"/>
    <row r="31" spans="1:29" ht="30" customHeight="1" x14ac:dyDescent="0.25"/>
    <row r="32" spans="1:29" ht="30" customHeight="1" x14ac:dyDescent="0.25"/>
    <row r="33" ht="30" customHeight="1" x14ac:dyDescent="0.25"/>
    <row r="34" ht="30" customHeight="1" x14ac:dyDescent="0.25"/>
    <row r="35" ht="30" customHeight="1" x14ac:dyDescent="0.25"/>
    <row r="36" ht="30" customHeight="1" x14ac:dyDescent="0.25"/>
    <row r="37" ht="30" customHeight="1" x14ac:dyDescent="0.25"/>
    <row r="38" ht="30" customHeight="1" x14ac:dyDescent="0.25"/>
    <row r="39" ht="30" customHeight="1" x14ac:dyDescent="0.25"/>
    <row r="40" ht="30" customHeight="1" x14ac:dyDescent="0.25"/>
    <row r="41" ht="30" customHeight="1" x14ac:dyDescent="0.25"/>
    <row r="42" ht="30" customHeight="1" x14ac:dyDescent="0.25"/>
    <row r="43" ht="30" customHeight="1" x14ac:dyDescent="0.25"/>
    <row r="44" ht="30" customHeight="1" x14ac:dyDescent="0.25"/>
    <row r="45" ht="30" customHeight="1" x14ac:dyDescent="0.25"/>
    <row r="46" ht="30" customHeight="1" x14ac:dyDescent="0.25"/>
    <row r="47" ht="30" customHeight="1" x14ac:dyDescent="0.25"/>
  </sheetData>
  <mergeCells count="66">
    <mergeCell ref="B1:D1"/>
    <mergeCell ref="A2:D2"/>
    <mergeCell ref="A3:B3"/>
    <mergeCell ref="A4:A6"/>
    <mergeCell ref="A7:A9"/>
    <mergeCell ref="U15:X15"/>
    <mergeCell ref="P16:Q16"/>
    <mergeCell ref="U16:V16"/>
    <mergeCell ref="Z16:AA16"/>
    <mergeCell ref="A10:A12"/>
    <mergeCell ref="F15:I15"/>
    <mergeCell ref="F16:G16"/>
    <mergeCell ref="U2:X2"/>
    <mergeCell ref="Z2:AC2"/>
    <mergeCell ref="F3:G3"/>
    <mergeCell ref="K3:L3"/>
    <mergeCell ref="P3:Q3"/>
    <mergeCell ref="U3:V3"/>
    <mergeCell ref="Z3:AA3"/>
    <mergeCell ref="K15:N15"/>
    <mergeCell ref="Z4:Z6"/>
    <mergeCell ref="Z7:Z9"/>
    <mergeCell ref="Z10:Z12"/>
    <mergeCell ref="K16:L16"/>
    <mergeCell ref="P15:S15"/>
    <mergeCell ref="Z15:AC15"/>
    <mergeCell ref="AA1:AC1"/>
    <mergeCell ref="G14:I14"/>
    <mergeCell ref="L14:N14"/>
    <mergeCell ref="Q14:S14"/>
    <mergeCell ref="V14:X14"/>
    <mergeCell ref="AA14:AC14"/>
    <mergeCell ref="K2:N2"/>
    <mergeCell ref="F2:I2"/>
    <mergeCell ref="P2:S2"/>
    <mergeCell ref="K4:K6"/>
    <mergeCell ref="K7:K9"/>
    <mergeCell ref="K10:K12"/>
    <mergeCell ref="G1:I1"/>
    <mergeCell ref="L1:N1"/>
    <mergeCell ref="F4:F6"/>
    <mergeCell ref="F7:F9"/>
    <mergeCell ref="F10:F12"/>
    <mergeCell ref="Q1:S1"/>
    <mergeCell ref="V1:X1"/>
    <mergeCell ref="P4:P6"/>
    <mergeCell ref="P7:P9"/>
    <mergeCell ref="P10:P12"/>
    <mergeCell ref="U4:U6"/>
    <mergeCell ref="U7:U9"/>
    <mergeCell ref="U10:U12"/>
    <mergeCell ref="U23:U25"/>
    <mergeCell ref="Z17:Z19"/>
    <mergeCell ref="Z20:Z22"/>
    <mergeCell ref="Z23:Z25"/>
    <mergeCell ref="F23:F25"/>
    <mergeCell ref="K17:K19"/>
    <mergeCell ref="K20:K22"/>
    <mergeCell ref="K23:K25"/>
    <mergeCell ref="P17:P19"/>
    <mergeCell ref="P20:P22"/>
    <mergeCell ref="P23:P25"/>
    <mergeCell ref="F17:F19"/>
    <mergeCell ref="F20:F22"/>
    <mergeCell ref="U17:U19"/>
    <mergeCell ref="U20:U22"/>
  </mergeCells>
  <pageMargins left="0.7" right="0.7" top="0.75" bottom="0.75" header="0.3" footer="0.3"/>
  <pageSetup paperSize="9" orientation="portrait" r:id="rId1"/>
  <ignoredErrors>
    <ignoredError sqref="C9" formula="1"/>
  </ignoredError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B3BA9C46D419FF4DA4197FA98080773F" ma:contentTypeVersion="2" ma:contentTypeDescription="Crée un document." ma:contentTypeScope="" ma:versionID="d06c7d538247af53762b5c0b11e3ce63">
  <xsd:schema xmlns:xsd="http://www.w3.org/2001/XMLSchema" xmlns:xs="http://www.w3.org/2001/XMLSchema" xmlns:p="http://schemas.microsoft.com/office/2006/metadata/properties" xmlns:ns2="ecaf3807-098d-4865-ac50-913bf24ea951" targetNamespace="http://schemas.microsoft.com/office/2006/metadata/properties" ma:root="true" ma:fieldsID="010b06093bd75461495ba2656b93b444" ns2:_="">
    <xsd:import namespace="ecaf3807-098d-4865-ac50-913bf24ea951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ecaf3807-098d-4865-ac50-913bf24ea951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5633830E-9485-4D96-BBC4-7C8353DD3E4A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ED44D8BA-D91D-4303-B6AE-36CF9BD6A57D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ecaf3807-098d-4865-ac50-913bf24ea951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C5F20595-57E7-496A-B4B0-EA81B55E8D40}">
  <ds:schemaRefs>
    <ds:schemaRef ds:uri="http://purl.org/dc/elements/1.1/"/>
    <ds:schemaRef ds:uri="http://schemas.openxmlformats.org/package/2006/metadata/core-properties"/>
    <ds:schemaRef ds:uri="http://purl.org/dc/dcmitype/"/>
    <ds:schemaRef ds:uri="http://schemas.microsoft.com/office/infopath/2007/PartnerControls"/>
    <ds:schemaRef ds:uri="http://purl.org/dc/terms/"/>
    <ds:schemaRef ds:uri="http://schemas.microsoft.com/office/2006/documentManagement/types"/>
    <ds:schemaRef ds:uri="ecaf3807-098d-4865-ac50-913bf24ea951"/>
    <ds:schemaRef ds:uri="http://schemas.microsoft.com/office/2006/metadata/properties"/>
    <ds:schemaRef ds:uri="http://www.w3.org/XML/1998/namespace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Les exigences et les Attentes</vt:lpstr>
      <vt:lpstr>Indicateurs généraux</vt:lpstr>
      <vt:lpstr>Indicateurs par Principe</vt:lpstr>
    </vt:vector>
  </TitlesOfParts>
  <Manager/>
  <Company>TOTAL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Laurent BOURDEAUX</dc:creator>
  <cp:keywords/>
  <dc:description/>
  <cp:lastModifiedBy>Adrien GOSSE</cp:lastModifiedBy>
  <cp:revision/>
  <dcterms:created xsi:type="dcterms:W3CDTF">2018-12-03T06:30:53Z</dcterms:created>
  <dcterms:modified xsi:type="dcterms:W3CDTF">2019-11-28T12:58:55Z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0x010100B3BA9C46D419FF4DA4197FA98080773F</vt:lpwstr>
  </property>
</Properties>
</file>