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744" yWindow="168" windowWidth="20832" windowHeight="9828" tabRatio="592" activeTab="2"/>
  </bookViews>
  <sheets>
    <sheet name="HOME" sheetId="8" r:id="rId1"/>
    <sheet name="ARTICLE" sheetId="9" r:id="rId2"/>
    <sheet name="COMMANDE" sheetId="10" r:id="rId3"/>
    <sheet name="BL" sheetId="11" r:id="rId4"/>
    <sheet name="GESTION" sheetId="12" r:id="rId5"/>
    <sheet name="FOURNISSEUR" sheetId="13" r:id="rId6"/>
    <sheet name="CLIENT" sheetId="14" r:id="rId7"/>
    <sheet name="CONGIG" sheetId="15" r:id="rId8"/>
  </sheets>
  <definedNames>
    <definedName name="Article">Tableau4[[Nr Article]:[Description]]</definedName>
    <definedName name="Clients">CLIENT!$B$6:$B$9</definedName>
    <definedName name="Fournisseur">Tableau1[Nom]</definedName>
    <definedName name="MENU">HOME!$A$1:$Q$32</definedName>
    <definedName name="Order_id">Tableau7[Nr Commande]</definedName>
  </definedNames>
  <calcPr calcId="145621"/>
</workbook>
</file>

<file path=xl/calcChain.xml><?xml version="1.0" encoding="utf-8"?>
<calcChain xmlns="http://schemas.openxmlformats.org/spreadsheetml/2006/main">
  <c r="F33" i="9" l="1"/>
  <c r="I33" i="9" s="1"/>
  <c r="F32" i="9"/>
  <c r="I32" i="9" s="1"/>
  <c r="F31" i="9"/>
  <c r="I31" i="9" s="1"/>
  <c r="F30" i="9"/>
  <c r="I30" i="9" s="1"/>
  <c r="F29" i="9"/>
  <c r="I29" i="9" s="1"/>
  <c r="F6" i="9"/>
  <c r="G6" i="9" s="1"/>
  <c r="I13" i="14"/>
  <c r="I9" i="14"/>
  <c r="I14" i="14"/>
  <c r="I12" i="14"/>
  <c r="I15" i="14"/>
  <c r="I10" i="14"/>
  <c r="F28" i="9"/>
  <c r="G28" i="9" s="1"/>
  <c r="F27" i="9"/>
  <c r="G27" i="9" s="1"/>
  <c r="F26" i="9"/>
  <c r="G26" i="9" s="1"/>
  <c r="F25" i="9"/>
  <c r="G25" i="9" s="1"/>
  <c r="F24" i="9"/>
  <c r="G24" i="9" s="1"/>
  <c r="F23" i="9"/>
  <c r="G23" i="9" s="1"/>
  <c r="F22" i="9"/>
  <c r="I22" i="9" s="1"/>
  <c r="F21" i="9"/>
  <c r="I21" i="9" s="1"/>
  <c r="G32" i="9" l="1"/>
  <c r="G33" i="9"/>
  <c r="G30" i="9"/>
  <c r="G31" i="9"/>
  <c r="G29" i="9"/>
  <c r="I28" i="9"/>
  <c r="I27" i="9"/>
  <c r="I26" i="9"/>
  <c r="I25" i="9"/>
  <c r="I24" i="9"/>
  <c r="I23" i="9"/>
  <c r="G22" i="9"/>
  <c r="G21" i="9"/>
  <c r="E19" i="15"/>
  <c r="F20" i="9"/>
  <c r="G20" i="9" s="1"/>
  <c r="F7" i="9"/>
  <c r="G7" i="9" s="1"/>
  <c r="F8" i="9"/>
  <c r="I8" i="9" s="1"/>
  <c r="F9" i="9"/>
  <c r="I9" i="9" s="1"/>
  <c r="F10" i="9"/>
  <c r="G10" i="9" s="1"/>
  <c r="F11" i="9"/>
  <c r="I11" i="9" s="1"/>
  <c r="F12" i="9"/>
  <c r="G12" i="9" s="1"/>
  <c r="F13" i="9"/>
  <c r="I13" i="9" s="1"/>
  <c r="F14" i="9"/>
  <c r="I14" i="9" s="1"/>
  <c r="F15" i="9"/>
  <c r="G15" i="9" s="1"/>
  <c r="F16" i="9"/>
  <c r="G16" i="9" s="1"/>
  <c r="F17" i="9"/>
  <c r="I17" i="9" s="1"/>
  <c r="F18" i="9"/>
  <c r="G18" i="9" s="1"/>
  <c r="F19" i="9"/>
  <c r="I19" i="9" s="1"/>
  <c r="G11" i="9" l="1"/>
  <c r="G8" i="9"/>
  <c r="I16" i="9"/>
  <c r="I12" i="9"/>
  <c r="G13" i="9"/>
  <c r="I20" i="9"/>
  <c r="I15" i="9"/>
  <c r="I7" i="9"/>
  <c r="G9" i="9"/>
  <c r="G19" i="9"/>
  <c r="G17" i="9"/>
  <c r="I18" i="9"/>
  <c r="I10" i="9"/>
  <c r="G14" i="9"/>
  <c r="I6" i="9" l="1"/>
  <c r="I6" i="14" l="1"/>
  <c r="I11" i="14"/>
  <c r="E21" i="15" l="1"/>
  <c r="E20" i="15"/>
  <c r="I8" i="14" l="1"/>
  <c r="D50" i="15"/>
  <c r="I11" i="13"/>
  <c r="I10" i="13"/>
  <c r="D51" i="15" l="1"/>
  <c r="F52" i="15"/>
  <c r="D48" i="15"/>
  <c r="E52" i="15"/>
  <c r="D52" i="15"/>
  <c r="D49" i="15"/>
  <c r="D47" i="15"/>
  <c r="I7" i="14"/>
  <c r="I7" i="13"/>
  <c r="I8" i="13"/>
  <c r="I9" i="13"/>
  <c r="I6" i="13"/>
</calcChain>
</file>

<file path=xl/sharedStrings.xml><?xml version="1.0" encoding="utf-8"?>
<sst xmlns="http://schemas.openxmlformats.org/spreadsheetml/2006/main" count="260" uniqueCount="160">
  <si>
    <t>Fournisseur</t>
  </si>
  <si>
    <t>Date</t>
  </si>
  <si>
    <t>Nom</t>
  </si>
  <si>
    <t>Adresse</t>
  </si>
  <si>
    <t>Cp</t>
  </si>
  <si>
    <t>Ville</t>
  </si>
  <si>
    <t>Pays</t>
  </si>
  <si>
    <t>Telephone</t>
  </si>
  <si>
    <t>Mail</t>
  </si>
  <si>
    <t>Group</t>
  </si>
  <si>
    <t>XXXX</t>
  </si>
  <si>
    <t>France</t>
  </si>
  <si>
    <t>²</t>
  </si>
  <si>
    <t>Nr Article</t>
  </si>
  <si>
    <t>Description</t>
  </si>
  <si>
    <t>Prix unité</t>
  </si>
  <si>
    <t>Stock</t>
  </si>
  <si>
    <t>Valeur stock</t>
  </si>
  <si>
    <t>Stock mini</t>
  </si>
  <si>
    <t>Flag</t>
  </si>
  <si>
    <t>Vide</t>
  </si>
  <si>
    <t>Suffixe</t>
  </si>
  <si>
    <t>Article</t>
  </si>
  <si>
    <t>Art.</t>
  </si>
  <si>
    <t>Status</t>
  </si>
  <si>
    <t>Type</t>
  </si>
  <si>
    <t>Nr facture</t>
  </si>
  <si>
    <t>Nr bon de commande</t>
  </si>
  <si>
    <t>Client</t>
  </si>
  <si>
    <t>Nombre</t>
  </si>
  <si>
    <t>Ranking</t>
  </si>
  <si>
    <t>Nr Commande</t>
  </si>
  <si>
    <t>prix</t>
  </si>
  <si>
    <t>Prix total</t>
  </si>
  <si>
    <t>Contrôle</t>
  </si>
  <si>
    <t>Check</t>
  </si>
  <si>
    <t>Tableau de bord</t>
  </si>
  <si>
    <t>Widget 1</t>
  </si>
  <si>
    <t>Widget 2</t>
  </si>
  <si>
    <t>Widget 3</t>
  </si>
  <si>
    <t>Widget 4</t>
  </si>
  <si>
    <t>Widget 5</t>
  </si>
  <si>
    <t>Widget 6</t>
  </si>
  <si>
    <t>Valeur de stock</t>
  </si>
  <si>
    <t>Article en commande</t>
  </si>
  <si>
    <t>Article critique</t>
  </si>
  <si>
    <t>Volume du stock</t>
  </si>
  <si>
    <t>Top 3 articles</t>
  </si>
  <si>
    <t>Navigation</t>
  </si>
  <si>
    <t>Page 1</t>
  </si>
  <si>
    <t>Page 2</t>
  </si>
  <si>
    <t>Page 3</t>
  </si>
  <si>
    <t>Page 4</t>
  </si>
  <si>
    <t>Page 5</t>
  </si>
  <si>
    <t>Page 6</t>
  </si>
  <si>
    <t>Page 7</t>
  </si>
  <si>
    <t>Page 8</t>
  </si>
  <si>
    <t>Home</t>
  </si>
  <si>
    <t>Commande</t>
  </si>
  <si>
    <t>Config</t>
  </si>
  <si>
    <t>Bon</t>
  </si>
  <si>
    <t>New Color</t>
  </si>
  <si>
    <t>Background</t>
  </si>
  <si>
    <t>Page</t>
  </si>
  <si>
    <t>500</t>
  </si>
  <si>
    <t>1000</t>
  </si>
  <si>
    <t>2000</t>
  </si>
  <si>
    <t>200</t>
  </si>
  <si>
    <t>400</t>
  </si>
  <si>
    <t>5000</t>
  </si>
  <si>
    <t>4000</t>
  </si>
  <si>
    <t>3000</t>
  </si>
  <si>
    <t>300</t>
  </si>
  <si>
    <t>100</t>
  </si>
  <si>
    <t xml:space="preserve">&gt; </t>
  </si>
  <si>
    <t>Gestion</t>
  </si>
  <si>
    <t>Active</t>
  </si>
  <si>
    <t>Nombre d'article</t>
  </si>
  <si>
    <t>Art.01-1000007503</t>
  </si>
  <si>
    <t>Art.02-1000007524</t>
  </si>
  <si>
    <t>Art.03-1000007541</t>
  </si>
  <si>
    <t>Art.04-1000007418</t>
  </si>
  <si>
    <t>Art.05-1000007431</t>
  </si>
  <si>
    <t>Art.06-1000007437</t>
  </si>
  <si>
    <t>Art.07-1000115292</t>
  </si>
  <si>
    <t>Art.08-1000115293</t>
  </si>
  <si>
    <t>Art.09-1000115294</t>
  </si>
  <si>
    <t>Art.10-1000007435</t>
  </si>
  <si>
    <t>Art.11-1000007502</t>
  </si>
  <si>
    <t>Art.12-1000007470</t>
  </si>
  <si>
    <t>Art.13-1000007488</t>
  </si>
  <si>
    <t>Art.14-</t>
  </si>
  <si>
    <t>Art.15-</t>
  </si>
  <si>
    <t>Art.16-</t>
  </si>
  <si>
    <t>Art.17-</t>
  </si>
  <si>
    <t>Art.18-</t>
  </si>
  <si>
    <t>Art.19-</t>
  </si>
  <si>
    <t>Art.20-</t>
  </si>
  <si>
    <t>Art.21-</t>
  </si>
  <si>
    <t>Art.22-</t>
  </si>
  <si>
    <t>Art.23-</t>
  </si>
  <si>
    <t>Cdm.</t>
  </si>
  <si>
    <t>Ges.</t>
  </si>
  <si>
    <t>Art.25-</t>
  </si>
  <si>
    <t>Art.26-</t>
  </si>
  <si>
    <t>Art.27-</t>
  </si>
  <si>
    <t>Art.28-</t>
  </si>
  <si>
    <t>Art.29-</t>
  </si>
  <si>
    <t>FOUR1</t>
  </si>
  <si>
    <t>FOUR2</t>
  </si>
  <si>
    <t>FOUR3</t>
  </si>
  <si>
    <t>FOUR4</t>
  </si>
  <si>
    <t>FOUR5</t>
  </si>
  <si>
    <t>FOUR6</t>
  </si>
  <si>
    <t>Acticle 1</t>
  </si>
  <si>
    <t>Acticle 2</t>
  </si>
  <si>
    <t>Acticle 3</t>
  </si>
  <si>
    <t>Acticle 4</t>
  </si>
  <si>
    <t>Acticle 5</t>
  </si>
  <si>
    <t>Acticle 6</t>
  </si>
  <si>
    <t>Acticle 7</t>
  </si>
  <si>
    <t>Acticle 8</t>
  </si>
  <si>
    <t>Acticle 9</t>
  </si>
  <si>
    <t>Acticle 10</t>
  </si>
  <si>
    <t>Acticle 11</t>
  </si>
  <si>
    <t>Acticle 12</t>
  </si>
  <si>
    <t>Acticle 13</t>
  </si>
  <si>
    <t>Acticle 14</t>
  </si>
  <si>
    <t>Acticle 15</t>
  </si>
  <si>
    <t>Acticle 16</t>
  </si>
  <si>
    <t>Acticle 17</t>
  </si>
  <si>
    <t>Acticle 18</t>
  </si>
  <si>
    <t>Acticle 19</t>
  </si>
  <si>
    <t>Acticle 20</t>
  </si>
  <si>
    <t>Acticle 21</t>
  </si>
  <si>
    <t>Acticle 22</t>
  </si>
  <si>
    <t>Acticle 23</t>
  </si>
  <si>
    <t>Acticle 24</t>
  </si>
  <si>
    <t>Acticle 25</t>
  </si>
  <si>
    <t>Acticle 26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</si>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</sst>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&quot;Besoins&quot;"/>
    <numFmt numFmtId="168" formatCode="_-* #,##0\ _€_-;\-* #,##0\ _€_-;_-* &quot;-&quot;??\ _€_-;_-@_-"/>
    <numFmt numFmtId="169" formatCode="m/d/yyyy"/>
    <numFmt numFmtId="170" formatCode="#,##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Helvetica"/>
      <family val="2"/>
    </font>
    <font>
      <sz val="10"/>
      <name val="MS Sans Serif"/>
      <family val="2"/>
    </font>
    <font>
      <sz val="10"/>
      <color theme="1"/>
      <name val="Arial"/>
      <family val="2"/>
    </font>
    <font>
      <b/>
      <sz val="16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CCCCCC"/>
      </left>
      <right/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</borders>
  <cellStyleXfs count="68">
    <xf numFmtId="0" fontId="0" fillId="0" borderId="0"/>
    <xf numFmtId="0" fontId="2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5" fontId="6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 applyAlignment="1">
      <alignment horizontal="center"/>
    </xf>
    <xf numFmtId="0" fontId="2" fillId="0" borderId="0" xfId="1"/>
    <xf numFmtId="0" fontId="0" fillId="0" borderId="2" xfId="0" applyFont="1" applyFill="1" applyBorder="1"/>
    <xf numFmtId="0" fontId="4" fillId="0" borderId="0" xfId="0" applyFont="1" applyAlignment="1">
      <alignment horizontal="center"/>
    </xf>
    <xf numFmtId="0" fontId="0" fillId="2" borderId="3" xfId="0" applyFill="1" applyBorder="1"/>
    <xf numFmtId="0" fontId="0" fillId="4" borderId="4" xfId="0" applyFill="1" applyBorder="1"/>
    <xf numFmtId="0" fontId="0" fillId="2" borderId="5" xfId="0" applyFill="1" applyBorder="1"/>
    <xf numFmtId="0" fontId="3" fillId="3" borderId="1" xfId="0" applyFont="1" applyFill="1" applyBorder="1"/>
    <xf numFmtId="0" fontId="0" fillId="0" borderId="1" xfId="0" applyBorder="1"/>
    <xf numFmtId="0" fontId="0" fillId="4" borderId="4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6" xfId="0" applyFont="1" applyFill="1" applyBorder="1"/>
    <xf numFmtId="0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165" fontId="0" fillId="0" borderId="0" xfId="2" applyFont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5" borderId="0" xfId="0" applyFill="1"/>
    <xf numFmtId="165" fontId="0" fillId="0" borderId="0" xfId="2" applyFont="1"/>
    <xf numFmtId="0" fontId="5" fillId="0" borderId="9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0" fillId="6" borderId="14" xfId="0" applyFont="1" applyFill="1" applyBorder="1" applyAlignment="1">
      <alignment horizontal="center"/>
    </xf>
    <xf numFmtId="0" fontId="0" fillId="5" borderId="15" xfId="0" applyFont="1" applyFill="1" applyBorder="1"/>
    <xf numFmtId="0" fontId="0" fillId="6" borderId="17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3" fontId="0" fillId="4" borderId="4" xfId="0" applyNumberFormat="1" applyFill="1" applyBorder="1" applyAlignment="1">
      <alignment horizontal="center"/>
    </xf>
    <xf numFmtId="3" fontId="0" fillId="4" borderId="4" xfId="2" applyNumberFormat="1" applyFon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65" fontId="0" fillId="0" borderId="0" xfId="2" applyFont="1" applyBorder="1"/>
    <xf numFmtId="167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11" xfId="0" applyFont="1" applyFill="1" applyBorder="1" applyAlignment="1">
      <alignment wrapText="1"/>
    </xf>
    <xf numFmtId="49" fontId="0" fillId="0" borderId="0" xfId="0" quotePrefix="1" applyNumberFormat="1" applyFill="1" applyBorder="1"/>
    <xf numFmtId="170" fontId="7" fillId="0" borderId="7" xfId="2" applyNumberFormat="1" applyFont="1" applyBorder="1" applyAlignment="1">
      <alignment horizontal="center" wrapText="1"/>
    </xf>
    <xf numFmtId="169" fontId="7" fillId="0" borderId="7" xfId="0" applyNumberFormat="1" applyFont="1" applyBorder="1" applyAlignment="1">
      <alignment horizontal="center" wrapText="1"/>
    </xf>
    <xf numFmtId="0" fontId="0" fillId="0" borderId="0" xfId="0" applyFill="1" applyBorder="1"/>
    <xf numFmtId="49" fontId="0" fillId="0" borderId="16" xfId="0" quotePrefix="1" applyNumberFormat="1" applyFill="1" applyBorder="1"/>
    <xf numFmtId="0" fontId="7" fillId="0" borderId="7" xfId="0" applyFont="1" applyBorder="1" applyAlignment="1">
      <alignment horizontal="center" wrapText="1"/>
    </xf>
    <xf numFmtId="49" fontId="0" fillId="0" borderId="0" xfId="0" applyNumberFormat="1" applyFont="1" applyFill="1" applyBorder="1"/>
    <xf numFmtId="49" fontId="0" fillId="0" borderId="16" xfId="0" applyNumberFormat="1" applyFont="1" applyFill="1" applyBorder="1"/>
    <xf numFmtId="0" fontId="0" fillId="0" borderId="0" xfId="0" applyFont="1" applyFill="1" applyBorder="1"/>
    <xf numFmtId="0" fontId="2" fillId="0" borderId="0" xfId="1" applyFont="1" applyFill="1" applyBorder="1"/>
    <xf numFmtId="0" fontId="0" fillId="0" borderId="8" xfId="0" applyFill="1" applyBorder="1"/>
    <xf numFmtId="0" fontId="0" fillId="5" borderId="18" xfId="0" applyFont="1" applyFill="1" applyBorder="1"/>
    <xf numFmtId="168" fontId="7" fillId="0" borderId="7" xfId="3" applyNumberFormat="1" applyFont="1" applyBorder="1" applyAlignment="1">
      <alignment horizontal="center" wrapText="1"/>
    </xf>
    <xf numFmtId="0" fontId="0" fillId="0" borderId="0" xfId="0" applyFill="1"/>
    <xf numFmtId="49" fontId="0" fillId="0" borderId="8" xfId="0" applyNumberFormat="1" applyFont="1" applyFill="1" applyBorder="1"/>
    <xf numFmtId="0" fontId="0" fillId="0" borderId="8" xfId="0" applyFont="1" applyFill="1" applyBorder="1"/>
    <xf numFmtId="49" fontId="0" fillId="0" borderId="0" xfId="0" applyNumberFormat="1"/>
    <xf numFmtId="164" fontId="0" fillId="5" borderId="0" xfId="0" applyNumberFormat="1" applyFill="1" applyBorder="1" applyAlignment="1">
      <alignment horizontal="center"/>
    </xf>
    <xf numFmtId="0" fontId="0" fillId="7" borderId="0" xfId="0" applyFill="1"/>
    <xf numFmtId="0" fontId="2" fillId="0" borderId="8" xfId="1" applyFill="1" applyBorder="1"/>
    <xf numFmtId="0" fontId="2" fillId="0" borderId="8" xfId="1" applyFont="1" applyFill="1" applyBorder="1"/>
    <xf numFmtId="0" fontId="5" fillId="0" borderId="0" xfId="0" applyFont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</cellXfs>
  <cellStyles count="68">
    <cellStyle name="Lien hypertexte" xfId="1" builtinId="8"/>
    <cellStyle name="Milliers" xfId="3"/>
    <cellStyle name="Milliers 2" xfId="16"/>
    <cellStyle name="Milliers 3" xfId="8"/>
    <cellStyle name="Monétaire" xfId="2"/>
    <cellStyle name="Monétaire 2" xfId="67"/>
    <cellStyle name="Normal" xfId="0" builtinId="0"/>
    <cellStyle name="Normal 10" xfId="18"/>
    <cellStyle name="Normal 11" xfId="19"/>
    <cellStyle name="Normal 12" xfId="20"/>
    <cellStyle name="Normal 13" xfId="21"/>
    <cellStyle name="Normal 14" xfId="22"/>
    <cellStyle name="Normal 15" xfId="23"/>
    <cellStyle name="Normal 16" xfId="24"/>
    <cellStyle name="Normal 17" xfId="25"/>
    <cellStyle name="Normal 18" xfId="26"/>
    <cellStyle name="Normal 19" xfId="27"/>
    <cellStyle name="Normal 2" xfId="6"/>
    <cellStyle name="Normal 20" xfId="28"/>
    <cellStyle name="Normal 21" xfId="29"/>
    <cellStyle name="Normal 22" xfId="30"/>
    <cellStyle name="Normal 23" xfId="31"/>
    <cellStyle name="Normal 24" xfId="32"/>
    <cellStyle name="Normal 25" xfId="33"/>
    <cellStyle name="Normal 26" xfId="34"/>
    <cellStyle name="Normal 27" xfId="35"/>
    <cellStyle name="Normal 28" xfId="36"/>
    <cellStyle name="Normal 29" xfId="37"/>
    <cellStyle name="Normal 3" xfId="7"/>
    <cellStyle name="Normal 30" xfId="38"/>
    <cellStyle name="Normal 31" xfId="39"/>
    <cellStyle name="Normal 32" xfId="40"/>
    <cellStyle name="Normal 33" xfId="41"/>
    <cellStyle name="Normal 34" xfId="42"/>
    <cellStyle name="Normal 35" xfId="43"/>
    <cellStyle name="Normal 36" xfId="44"/>
    <cellStyle name="Normal 37" xfId="45"/>
    <cellStyle name="Normal 38" xfId="46"/>
    <cellStyle name="Normal 39" xfId="47"/>
    <cellStyle name="Normal 4" xfId="9"/>
    <cellStyle name="Normal 40" xfId="48"/>
    <cellStyle name="Normal 41" xfId="49"/>
    <cellStyle name="Normal 42" xfId="50"/>
    <cellStyle name="Normal 43" xfId="51"/>
    <cellStyle name="Normal 44" xfId="52"/>
    <cellStyle name="Normal 45" xfId="53"/>
    <cellStyle name="Normal 46" xfId="54"/>
    <cellStyle name="Normal 47" xfId="55"/>
    <cellStyle name="Normal 48" xfId="56"/>
    <cellStyle name="Normal 49" xfId="57"/>
    <cellStyle name="Normal 5" xfId="10"/>
    <cellStyle name="Normal 50" xfId="58"/>
    <cellStyle name="Normal 51" xfId="59"/>
    <cellStyle name="Normal 52" xfId="60"/>
    <cellStyle name="Normal 53" xfId="61"/>
    <cellStyle name="Normal 54" xfId="62"/>
    <cellStyle name="Normal 55" xfId="63"/>
    <cellStyle name="Normal 56" xfId="64"/>
    <cellStyle name="Normal 57" xfId="66"/>
    <cellStyle name="Normal 58" xfId="4"/>
    <cellStyle name="Normal 6" xfId="11"/>
    <cellStyle name="Normal 7" xfId="12"/>
    <cellStyle name="Normal 8" xfId="13"/>
    <cellStyle name="Normal 8 2" xfId="15"/>
    <cellStyle name="Normal 9" xfId="14"/>
    <cellStyle name="Pourcentage 2" xfId="17"/>
    <cellStyle name="Pourcentage 3" xfId="65"/>
    <cellStyle name="Pourcentage 4" xfId="5"/>
  </cellStyles>
  <dxfs count="7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30" formatCode="@"/>
    </dxf>
    <dxf>
      <numFmt numFmtId="0" formatCode="General"/>
    </dxf>
    <dxf>
      <fill>
        <patternFill patternType="solid">
          <fgColor indexed="64"/>
          <bgColor rgb="FFFFFF00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z val="10"/>
        <name val="Arial"/>
        <scheme val="none"/>
      </font>
      <numFmt numFmtId="170" formatCode="#,##0\ &quot;€&quot;"/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sz val="10"/>
        <name val="Arial"/>
        <scheme val="none"/>
      </font>
      <numFmt numFmtId="168" formatCode="_-* #,##0\ _€_-;\-* #,##0\ _€_-;_-* &quot;-&quot;??\ _€_-;_-@_-"/>
      <alignment horizontal="center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8" formatCode="_-* #,##0\ _€_-;\-* #,##0\ _€_-;_-* &quot;-&quot;??\ _€_-;_-@_-"/>
      <alignment horizontal="center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 outline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sz val="10"/>
        <name val="Arial"/>
        <scheme val="none"/>
      </font>
      <numFmt numFmtId="169" formatCode="m/d/yyyy"/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ill>
        <patternFill>
          <bgColor rgb="FF6DFFAF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7" formatCode="&quot;Besoins&quot;"/>
      <alignment horizontal="center" vertical="bottom" textRotation="0" wrapText="0" indent="0" justifyLastLine="0" shrinkToFit="0" readingOrder="0"/>
    </dxf>
    <dxf>
      <numFmt numFmtId="167" formatCode="&quot;Besoins&quot;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sz val="10"/>
        <color auto="1"/>
        <name val="Helvetica"/>
        <scheme val="none"/>
      </font>
      <fill>
        <patternFill patternType="solid">
          <fgColor indexed="64"/>
          <bgColor rgb="FFFFFF00"/>
        </patternFill>
      </fill>
      <alignment horizontal="left" vertical="bottom" textRotation="0" wrapText="1" indent="0" justifyLastLine="0" shrinkToFit="0" readingOrder="0"/>
    </dxf>
    <dxf>
      <font>
        <sz val="10"/>
        <color auto="1"/>
        <name val="Helvetica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/>
        <top style="medium">
          <color rgb="FFCCCCCC"/>
        </top>
        <bottom/>
        <vertical/>
        <horizontal/>
      </border>
    </dxf>
    <dxf>
      <fill>
        <patternFill patternType="solid">
          <fgColor indexed="64"/>
          <bgColor rgb="FFFFFF00"/>
        </patternFill>
      </fill>
    </dxf>
    <dxf>
      <alignment horizontal="center" vertical="bottom" textRotation="0" wrapText="0" indent="0" justifyLastLine="0" shrinkToFit="0" readingOrder="0"/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  <dxf>
      <fill>
        <patternFill>
          <bgColor theme="4"/>
        </patternFill>
      </fill>
    </dxf>
    <dxf>
      <fill>
        <patternFill>
          <bgColor rgb="FFC00000"/>
        </patternFill>
      </fill>
    </dxf>
  </dxfs>
  <tableStyles count="1" defaultTableStyle="TableStyleMedium2" defaultPivotStyle="PivotStyleMedium9">
    <tableStyle name="Style de segment 1" pivot="0" table="0" count="0"/>
  </tableStyles>
  <colors>
    <mruColors>
      <color rgb="FF0044CC"/>
      <color rgb="FF8EB4E3"/>
      <color rgb="FFB3A2C7"/>
      <color rgb="FF25BD29"/>
      <color rgb="FFE2971C"/>
      <color rgb="FF757575"/>
      <color rgb="FF41A7C3"/>
      <color rgb="FFA18CBA"/>
      <color rgb="FF96EA98"/>
      <color rgb="FF0052F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259080</xdr:colOff>
      <xdr:row>2</xdr:row>
      <xdr:rowOff>141450</xdr:rowOff>
    </xdr:from>
    <xdr:to>
      <xdr:col>15</xdr:col>
      <xdr:colOff>605340</xdr:colOff>
      <xdr:row>26</xdr:row>
      <xdr:rowOff>25620</xdr:rowOff>
    </xdr:to>
    <xdr:grpSp>
      <xdr:nvGrpSpPr>
        <xdr:cNvPr id="2050" name="Groupe 2049"/>
        <xdr:cNvGrpSpPr/>
      </xdr:nvGrpSpPr>
      <xdr:grpSpPr>
        <a:xfrm>
          <a:off x="419100" y="956790"/>
          <a:ext cx="11555280" cy="4273290"/>
          <a:chOff x="381000" y="217650"/>
          <a:chExt cx="11440981" cy="4273290"/>
        </a:xfrm>
      </xdr:grpSpPr>
      <xdr:grpSp>
        <xdr:nvGrpSpPr>
          <xdr:cNvPr id="40" name="Groupe 39"/>
          <xdr:cNvGrpSpPr/>
        </xdr:nvGrpSpPr>
        <xdr:grpSpPr>
          <a:xfrm>
            <a:off x="381000" y="217650"/>
            <a:ext cx="3600000" cy="1944000"/>
            <a:chOff x="381000" y="212460"/>
            <a:chExt cx="3600000" cy="1944000"/>
          </a:xfrm>
        </xdr:grpSpPr>
        <xdr:sp macro="" textlink="">
          <xdr:nvSpPr>
            <xdr:cNvPr id="2" name="Rectangle 1"/>
            <xdr:cNvSpPr/>
          </xdr:nvSpPr>
          <xdr:spPr>
            <a:xfrm>
              <a:off x="381000" y="212460"/>
              <a:ext cx="3600000" cy="1944000"/>
            </a:xfrm>
            <a:prstGeom prst="rect">
              <a:avLst/>
            </a:prstGeom>
            <a:solidFill>
              <a:srgbClr val="002060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" name="Rectangle 2"/>
            <xdr:cNvSpPr/>
          </xdr:nvSpPr>
          <xdr:spPr>
            <a:xfrm>
              <a:off x="381000" y="1790700"/>
              <a:ext cx="3600000" cy="360000"/>
            </a:xfrm>
            <a:prstGeom prst="rect">
              <a:avLst/>
            </a:prstGeom>
            <a:solidFill>
              <a:srgbClr val="0044CC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GIG!D47">
          <xdr:nvSpPr>
            <xdr:cNvPr id="4" name="ZoneTexte 3"/>
            <xdr:cNvSpPr txBox="1"/>
          </xdr:nvSpPr>
          <xdr:spPr>
            <a:xfrm>
              <a:off x="502920" y="312420"/>
              <a:ext cx="2400300" cy="13411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fld id="{89ABDEDA-08C4-4D6D-A1C5-6F1EF5A5A318}" type="TxLink">
                <a:rPr lang="en-US" sz="2800" b="1" i="0" u="none" strike="noStrike">
                  <a:solidFill>
                    <a:schemeClr val="bg1"/>
                  </a:solidFill>
                  <a:latin typeface="Calibri"/>
                </a:rPr>
                <a:pPr algn="ctr"/>
                <a:t>0</a:t>
              </a:fld>
              <a:endParaRPr lang="fr-FR" sz="2800" b="1">
                <a:solidFill>
                  <a:schemeClr val="bg1"/>
                </a:solidFill>
              </a:endParaRPr>
            </a:p>
          </xdr:txBody>
        </xdr:sp>
        <xdr:sp macro="" textlink="CONGIG!C47">
          <xdr:nvSpPr>
            <xdr:cNvPr id="5" name="ZoneTexte 4"/>
            <xdr:cNvSpPr txBox="1"/>
          </xdr:nvSpPr>
          <xdr:spPr>
            <a:xfrm>
              <a:off x="434340" y="1859280"/>
              <a:ext cx="1577340" cy="2362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9727E516-7E7F-4CF9-8840-6AD6E4406DA3}" type="TxLink">
                <a:rPr lang="en-US" sz="1600" b="1" i="0" u="none" strike="noStrike">
                  <a:solidFill>
                    <a:schemeClr val="bg1"/>
                  </a:solidFill>
                  <a:latin typeface="Calibri"/>
                </a:rPr>
                <a:pPr algn="l"/>
                <a:t>Valeur de stock</a:t>
              </a:fld>
              <a:endParaRPr lang="fr-FR" sz="1600" b="1">
                <a:solidFill>
                  <a:schemeClr val="bg1"/>
                </a:solidFill>
              </a:endParaRPr>
            </a:p>
          </xdr:txBody>
        </xdr:sp>
        <xdr:pic>
          <xdr:nvPicPr>
            <xdr:cNvPr id="6" name="Image 5" descr="C:\Users\lauriol\AppData\Local\Microsoft\Windows\Temporary Internet Files\Content.IE5\7V8Q6F24\773px-Euro_symbol_gold.svg[1].png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duotone>
                <a:schemeClr val="accent5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916174" y="596868"/>
              <a:ext cx="771906" cy="767112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2048" name="Groupe 2047"/>
          <xdr:cNvGrpSpPr/>
        </xdr:nvGrpSpPr>
        <xdr:grpSpPr>
          <a:xfrm>
            <a:off x="4312920" y="228600"/>
            <a:ext cx="3600000" cy="1948770"/>
            <a:chOff x="4312920" y="228600"/>
            <a:chExt cx="3600000" cy="1948770"/>
          </a:xfrm>
        </xdr:grpSpPr>
        <xdr:sp macro="" textlink="">
          <xdr:nvSpPr>
            <xdr:cNvPr id="9" name="Rectangle 8"/>
            <xdr:cNvSpPr/>
          </xdr:nvSpPr>
          <xdr:spPr>
            <a:xfrm>
              <a:off x="4312920" y="228600"/>
              <a:ext cx="3600000" cy="1944000"/>
            </a:xfrm>
            <a:prstGeom prst="rect">
              <a:avLst/>
            </a:prstGeom>
            <a:solidFill>
              <a:srgbClr val="25BD29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0" name="Rectangle 9"/>
            <xdr:cNvSpPr/>
          </xdr:nvSpPr>
          <xdr:spPr>
            <a:xfrm>
              <a:off x="4312920" y="1817370"/>
              <a:ext cx="3600000" cy="360000"/>
            </a:xfrm>
            <a:prstGeom prst="rect">
              <a:avLst/>
            </a:prstGeom>
            <a:solidFill>
              <a:srgbClr val="96EA98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GIG!D48">
          <xdr:nvSpPr>
            <xdr:cNvPr id="11" name="ZoneTexte 10"/>
            <xdr:cNvSpPr txBox="1"/>
          </xdr:nvSpPr>
          <xdr:spPr>
            <a:xfrm>
              <a:off x="4434840" y="346710"/>
              <a:ext cx="2400300" cy="13411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ctr"/>
              <a:fld id="{78F50BEA-08CE-4128-82F7-90808731A988}" type="TxLink">
                <a:rPr lang="en-US" sz="28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ctr"/>
                <a:t>0</a:t>
              </a:fld>
              <a:endParaRPr lang="fr-FR" sz="28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CONGIG!C48">
          <xdr:nvSpPr>
            <xdr:cNvPr id="12" name="ZoneTexte 11"/>
            <xdr:cNvSpPr txBox="1"/>
          </xdr:nvSpPr>
          <xdr:spPr>
            <a:xfrm>
              <a:off x="4381500" y="1885950"/>
              <a:ext cx="3307080" cy="2362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l"/>
              <a:fld id="{0288A3F3-4C63-41A4-BA37-62986538F0D1}" type="TxLink">
                <a:rPr lang="en-US" sz="16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l"/>
                <a:t>Article en commande</a:t>
              </a:fld>
              <a:endParaRPr lang="fr-FR" sz="16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2052" name="Form"/>
            <xdr:cNvSpPr>
              <a:spLocks noEditPoints="1" noChangeArrowheads="1"/>
            </xdr:cNvSpPr>
          </xdr:nvSpPr>
          <xdr:spPr bwMode="auto">
            <a:xfrm>
              <a:off x="6896100" y="467730"/>
              <a:ext cx="735395" cy="899160"/>
            </a:xfrm>
            <a:custGeom>
              <a:avLst/>
              <a:gdLst>
                <a:gd name="T0" fmla="*/ 0 w 21600"/>
                <a:gd name="T1" fmla="*/ 0 h 21600"/>
                <a:gd name="T2" fmla="*/ 10800 w 21600"/>
                <a:gd name="T3" fmla="*/ 0 h 21600"/>
                <a:gd name="T4" fmla="*/ 21600 w 21600"/>
                <a:gd name="T5" fmla="*/ 0 h 21600"/>
                <a:gd name="T6" fmla="*/ 21600 w 21600"/>
                <a:gd name="T7" fmla="*/ 10800 h 21600"/>
                <a:gd name="T8" fmla="*/ 21600 w 21600"/>
                <a:gd name="T9" fmla="*/ 21600 h 21600"/>
                <a:gd name="T10" fmla="*/ 10800 w 21600"/>
                <a:gd name="T11" fmla="*/ 21600 h 21600"/>
                <a:gd name="T12" fmla="*/ 0 w 21600"/>
                <a:gd name="T13" fmla="*/ 10800 h 21600"/>
                <a:gd name="T14" fmla="*/ 4740 w 21600"/>
                <a:gd name="T15" fmla="*/ 1309 h 21600"/>
                <a:gd name="T16" fmla="*/ 19410 w 21600"/>
                <a:gd name="T17" fmla="*/ 16331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T14" t="T15" r="T16" b="T17"/>
              <a:pathLst>
                <a:path w="21600" h="21600" extrusionOk="0">
                  <a:moveTo>
                    <a:pt x="10757" y="21632"/>
                  </a:moveTo>
                  <a:lnTo>
                    <a:pt x="5187" y="21632"/>
                  </a:lnTo>
                  <a:lnTo>
                    <a:pt x="85" y="17509"/>
                  </a:lnTo>
                  <a:lnTo>
                    <a:pt x="85" y="10849"/>
                  </a:lnTo>
                  <a:lnTo>
                    <a:pt x="85" y="81"/>
                  </a:lnTo>
                  <a:lnTo>
                    <a:pt x="10757" y="81"/>
                  </a:lnTo>
                  <a:lnTo>
                    <a:pt x="21706" y="81"/>
                  </a:lnTo>
                  <a:lnTo>
                    <a:pt x="21706" y="10652"/>
                  </a:lnTo>
                  <a:lnTo>
                    <a:pt x="21706" y="21632"/>
                  </a:lnTo>
                  <a:lnTo>
                    <a:pt x="10757" y="21632"/>
                  </a:lnTo>
                  <a:close/>
                </a:path>
                <a:path w="21600" h="21600" extrusionOk="0">
                  <a:moveTo>
                    <a:pt x="85" y="17509"/>
                  </a:moveTo>
                  <a:lnTo>
                    <a:pt x="5187" y="17509"/>
                  </a:lnTo>
                  <a:lnTo>
                    <a:pt x="5187" y="21632"/>
                  </a:lnTo>
                  <a:lnTo>
                    <a:pt x="85" y="17509"/>
                  </a:lnTo>
                  <a:close/>
                </a:path>
                <a:path w="21600" h="21600" extrusionOk="0">
                  <a:moveTo>
                    <a:pt x="12840" y="18507"/>
                  </a:moveTo>
                  <a:lnTo>
                    <a:pt x="16051" y="18507"/>
                  </a:lnTo>
                  <a:lnTo>
                    <a:pt x="16051" y="19260"/>
                  </a:lnTo>
                  <a:lnTo>
                    <a:pt x="12840" y="19260"/>
                  </a:lnTo>
                  <a:lnTo>
                    <a:pt x="12840" y="18507"/>
                  </a:lnTo>
                  <a:close/>
                </a:path>
                <a:path w="21600" h="21600" extrusionOk="0">
                  <a:moveTo>
                    <a:pt x="16731" y="18507"/>
                  </a:moveTo>
                  <a:lnTo>
                    <a:pt x="19941" y="18507"/>
                  </a:lnTo>
                  <a:lnTo>
                    <a:pt x="19941" y="19260"/>
                  </a:lnTo>
                  <a:lnTo>
                    <a:pt x="16731" y="19260"/>
                  </a:lnTo>
                  <a:lnTo>
                    <a:pt x="16731" y="18507"/>
                  </a:lnTo>
                  <a:close/>
                </a:path>
                <a:path w="21600" h="21600" extrusionOk="0">
                  <a:moveTo>
                    <a:pt x="1913" y="1194"/>
                  </a:moveTo>
                  <a:lnTo>
                    <a:pt x="3699" y="1194"/>
                  </a:lnTo>
                  <a:lnTo>
                    <a:pt x="2678" y="1832"/>
                  </a:lnTo>
                  <a:lnTo>
                    <a:pt x="2296" y="1538"/>
                  </a:lnTo>
                  <a:lnTo>
                    <a:pt x="2125" y="1636"/>
                  </a:lnTo>
                  <a:lnTo>
                    <a:pt x="2700" y="2078"/>
                  </a:lnTo>
                  <a:lnTo>
                    <a:pt x="3699" y="1440"/>
                  </a:lnTo>
                  <a:lnTo>
                    <a:pt x="3699" y="2176"/>
                  </a:lnTo>
                  <a:lnTo>
                    <a:pt x="1913" y="2176"/>
                  </a:lnTo>
                  <a:lnTo>
                    <a:pt x="1913" y="1194"/>
                  </a:lnTo>
                  <a:close/>
                </a:path>
                <a:path w="21600" h="21600" extrusionOk="0">
                  <a:moveTo>
                    <a:pt x="1913" y="2765"/>
                  </a:moveTo>
                  <a:lnTo>
                    <a:pt x="3699" y="2765"/>
                  </a:lnTo>
                  <a:lnTo>
                    <a:pt x="2678" y="3403"/>
                  </a:lnTo>
                  <a:lnTo>
                    <a:pt x="2296" y="3109"/>
                  </a:lnTo>
                  <a:lnTo>
                    <a:pt x="2125" y="3207"/>
                  </a:lnTo>
                  <a:lnTo>
                    <a:pt x="2700" y="3649"/>
                  </a:lnTo>
                  <a:lnTo>
                    <a:pt x="3699" y="3010"/>
                  </a:lnTo>
                  <a:lnTo>
                    <a:pt x="3699" y="3747"/>
                  </a:lnTo>
                  <a:lnTo>
                    <a:pt x="1913" y="3747"/>
                  </a:lnTo>
                  <a:lnTo>
                    <a:pt x="1913" y="2765"/>
                  </a:lnTo>
                  <a:close/>
                </a:path>
                <a:path w="21600" h="21600" extrusionOk="0">
                  <a:moveTo>
                    <a:pt x="1913" y="4336"/>
                  </a:moveTo>
                  <a:lnTo>
                    <a:pt x="3699" y="4336"/>
                  </a:lnTo>
                  <a:lnTo>
                    <a:pt x="2678" y="4974"/>
                  </a:lnTo>
                  <a:lnTo>
                    <a:pt x="2296" y="4680"/>
                  </a:lnTo>
                  <a:lnTo>
                    <a:pt x="2125" y="4778"/>
                  </a:lnTo>
                  <a:lnTo>
                    <a:pt x="2700" y="5220"/>
                  </a:lnTo>
                  <a:lnTo>
                    <a:pt x="3699" y="4581"/>
                  </a:lnTo>
                  <a:lnTo>
                    <a:pt x="3699" y="5318"/>
                  </a:lnTo>
                  <a:lnTo>
                    <a:pt x="1913" y="5318"/>
                  </a:lnTo>
                  <a:lnTo>
                    <a:pt x="1913" y="4336"/>
                  </a:lnTo>
                  <a:close/>
                </a:path>
                <a:path w="21600" h="21600" extrusionOk="0">
                  <a:moveTo>
                    <a:pt x="1913" y="5907"/>
                  </a:moveTo>
                  <a:lnTo>
                    <a:pt x="3699" y="5907"/>
                  </a:lnTo>
                  <a:lnTo>
                    <a:pt x="2678" y="6545"/>
                  </a:lnTo>
                  <a:lnTo>
                    <a:pt x="2296" y="6250"/>
                  </a:lnTo>
                  <a:lnTo>
                    <a:pt x="2125" y="6349"/>
                  </a:lnTo>
                  <a:lnTo>
                    <a:pt x="2700" y="6790"/>
                  </a:lnTo>
                  <a:lnTo>
                    <a:pt x="3699" y="6152"/>
                  </a:lnTo>
                  <a:lnTo>
                    <a:pt x="3699" y="6889"/>
                  </a:lnTo>
                  <a:lnTo>
                    <a:pt x="1913" y="6889"/>
                  </a:lnTo>
                  <a:lnTo>
                    <a:pt x="1913" y="5907"/>
                  </a:lnTo>
                  <a:close/>
                </a:path>
                <a:path w="21600" h="21600" extrusionOk="0">
                  <a:moveTo>
                    <a:pt x="1913" y="7478"/>
                  </a:moveTo>
                  <a:lnTo>
                    <a:pt x="3699" y="7478"/>
                  </a:lnTo>
                  <a:lnTo>
                    <a:pt x="2678" y="8116"/>
                  </a:lnTo>
                  <a:lnTo>
                    <a:pt x="2296" y="7821"/>
                  </a:lnTo>
                  <a:lnTo>
                    <a:pt x="2125" y="7919"/>
                  </a:lnTo>
                  <a:lnTo>
                    <a:pt x="2700" y="8361"/>
                  </a:lnTo>
                  <a:lnTo>
                    <a:pt x="3699" y="7723"/>
                  </a:lnTo>
                  <a:lnTo>
                    <a:pt x="3699" y="8460"/>
                  </a:lnTo>
                  <a:lnTo>
                    <a:pt x="1913" y="8460"/>
                  </a:lnTo>
                  <a:lnTo>
                    <a:pt x="1913" y="7478"/>
                  </a:lnTo>
                  <a:close/>
                </a:path>
                <a:path w="21600" h="21600" extrusionOk="0">
                  <a:moveTo>
                    <a:pt x="1913" y="9049"/>
                  </a:moveTo>
                  <a:lnTo>
                    <a:pt x="3699" y="9049"/>
                  </a:lnTo>
                  <a:lnTo>
                    <a:pt x="2678" y="9687"/>
                  </a:lnTo>
                  <a:lnTo>
                    <a:pt x="2296" y="9392"/>
                  </a:lnTo>
                  <a:lnTo>
                    <a:pt x="2125" y="9490"/>
                  </a:lnTo>
                  <a:lnTo>
                    <a:pt x="2700" y="9932"/>
                  </a:lnTo>
                  <a:lnTo>
                    <a:pt x="3699" y="9294"/>
                  </a:lnTo>
                  <a:lnTo>
                    <a:pt x="3699" y="10030"/>
                  </a:lnTo>
                  <a:lnTo>
                    <a:pt x="1913" y="10030"/>
                  </a:lnTo>
                  <a:lnTo>
                    <a:pt x="1913" y="9049"/>
                  </a:lnTo>
                  <a:close/>
                </a:path>
                <a:path w="21600" h="21600" extrusionOk="0">
                  <a:moveTo>
                    <a:pt x="1913" y="10620"/>
                  </a:moveTo>
                  <a:lnTo>
                    <a:pt x="3699" y="10620"/>
                  </a:lnTo>
                  <a:lnTo>
                    <a:pt x="2678" y="11258"/>
                  </a:lnTo>
                  <a:lnTo>
                    <a:pt x="2296" y="10963"/>
                  </a:lnTo>
                  <a:lnTo>
                    <a:pt x="2125" y="11061"/>
                  </a:lnTo>
                  <a:lnTo>
                    <a:pt x="2700" y="11503"/>
                  </a:lnTo>
                  <a:lnTo>
                    <a:pt x="3699" y="10865"/>
                  </a:lnTo>
                  <a:lnTo>
                    <a:pt x="3699" y="11601"/>
                  </a:lnTo>
                  <a:lnTo>
                    <a:pt x="1913" y="11601"/>
                  </a:lnTo>
                  <a:lnTo>
                    <a:pt x="1913" y="10620"/>
                  </a:lnTo>
                  <a:close/>
                </a:path>
                <a:path w="21600" h="21600" extrusionOk="0">
                  <a:moveTo>
                    <a:pt x="1913" y="12190"/>
                  </a:moveTo>
                  <a:lnTo>
                    <a:pt x="3699" y="12190"/>
                  </a:lnTo>
                  <a:lnTo>
                    <a:pt x="2678" y="12829"/>
                  </a:lnTo>
                  <a:lnTo>
                    <a:pt x="2296" y="12534"/>
                  </a:lnTo>
                  <a:lnTo>
                    <a:pt x="2125" y="12632"/>
                  </a:lnTo>
                  <a:lnTo>
                    <a:pt x="2700" y="13074"/>
                  </a:lnTo>
                  <a:lnTo>
                    <a:pt x="3699" y="12436"/>
                  </a:lnTo>
                  <a:lnTo>
                    <a:pt x="3699" y="13172"/>
                  </a:lnTo>
                  <a:lnTo>
                    <a:pt x="1913" y="13172"/>
                  </a:lnTo>
                  <a:lnTo>
                    <a:pt x="1913" y="12190"/>
                  </a:lnTo>
                  <a:close/>
                </a:path>
                <a:path w="21600" h="21600" extrusionOk="0">
                  <a:moveTo>
                    <a:pt x="1913" y="13761"/>
                  </a:moveTo>
                  <a:lnTo>
                    <a:pt x="3699" y="13761"/>
                  </a:lnTo>
                  <a:lnTo>
                    <a:pt x="2678" y="14400"/>
                  </a:lnTo>
                  <a:lnTo>
                    <a:pt x="2296" y="14105"/>
                  </a:lnTo>
                  <a:lnTo>
                    <a:pt x="2125" y="14203"/>
                  </a:lnTo>
                  <a:lnTo>
                    <a:pt x="2700" y="14645"/>
                  </a:lnTo>
                  <a:lnTo>
                    <a:pt x="3699" y="14007"/>
                  </a:lnTo>
                  <a:lnTo>
                    <a:pt x="3699" y="14743"/>
                  </a:lnTo>
                  <a:lnTo>
                    <a:pt x="1913" y="14743"/>
                  </a:lnTo>
                  <a:lnTo>
                    <a:pt x="1913" y="13761"/>
                  </a:lnTo>
                  <a:close/>
                </a:path>
                <a:path w="21600" h="21600" extrusionOk="0">
                  <a:moveTo>
                    <a:pt x="1913" y="15332"/>
                  </a:moveTo>
                  <a:lnTo>
                    <a:pt x="3699" y="15332"/>
                  </a:lnTo>
                  <a:lnTo>
                    <a:pt x="2678" y="15970"/>
                  </a:lnTo>
                  <a:lnTo>
                    <a:pt x="2296" y="15676"/>
                  </a:lnTo>
                  <a:lnTo>
                    <a:pt x="2125" y="15774"/>
                  </a:lnTo>
                  <a:lnTo>
                    <a:pt x="2700" y="16216"/>
                  </a:lnTo>
                  <a:lnTo>
                    <a:pt x="3699" y="15578"/>
                  </a:lnTo>
                  <a:lnTo>
                    <a:pt x="3699" y="16314"/>
                  </a:lnTo>
                  <a:lnTo>
                    <a:pt x="1913" y="16314"/>
                  </a:lnTo>
                  <a:lnTo>
                    <a:pt x="1913" y="15332"/>
                  </a:lnTo>
                  <a:close/>
                </a:path>
              </a:pathLst>
            </a:custGeom>
            <a:solidFill>
              <a:srgbClr val="D8EBB3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  <a:effectLst>
              <a:outerShdw dist="107763" dir="2700000" algn="ctr" rotWithShape="0">
                <a:srgbClr val="808080"/>
              </a:outerShdw>
            </a:effectLst>
          </xdr:spPr>
        </xdr:sp>
      </xdr:grpSp>
      <xdr:grpSp>
        <xdr:nvGrpSpPr>
          <xdr:cNvPr id="48" name="Groupe 47"/>
          <xdr:cNvGrpSpPr/>
        </xdr:nvGrpSpPr>
        <xdr:grpSpPr>
          <a:xfrm>
            <a:off x="8206740" y="217650"/>
            <a:ext cx="3600000" cy="1944000"/>
            <a:chOff x="8206740" y="220980"/>
            <a:chExt cx="3600000" cy="1944000"/>
          </a:xfrm>
        </xdr:grpSpPr>
        <xdr:sp macro="" textlink="">
          <xdr:nvSpPr>
            <xdr:cNvPr id="15" name="Rectangle 14"/>
            <xdr:cNvSpPr/>
          </xdr:nvSpPr>
          <xdr:spPr>
            <a:xfrm>
              <a:off x="8206740" y="220980"/>
              <a:ext cx="3600000" cy="1944000"/>
            </a:xfrm>
            <a:prstGeom prst="rect">
              <a:avLst/>
            </a:prstGeom>
            <a:solidFill>
              <a:schemeClr val="accent2">
                <a:lumMod val="7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16" name="Rectangle 15"/>
            <xdr:cNvSpPr/>
          </xdr:nvSpPr>
          <xdr:spPr>
            <a:xfrm>
              <a:off x="8206740" y="1799220"/>
              <a:ext cx="3600000" cy="360000"/>
            </a:xfrm>
            <a:prstGeom prst="rect">
              <a:avLst/>
            </a:prstGeom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GIG!D49">
          <xdr:nvSpPr>
            <xdr:cNvPr id="17" name="ZoneTexte 16"/>
            <xdr:cNvSpPr txBox="1"/>
          </xdr:nvSpPr>
          <xdr:spPr>
            <a:xfrm>
              <a:off x="8328660" y="320940"/>
              <a:ext cx="2400300" cy="13411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ctr"/>
              <a:fld id="{0430EE6F-A612-4AC5-83B2-FB9B8FC083AD}" type="TxLink">
                <a:rPr lang="en-US" sz="28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ctr"/>
                <a:t>28</a:t>
              </a:fld>
              <a:endParaRPr lang="fr-FR" sz="28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CONGIG!C49">
          <xdr:nvSpPr>
            <xdr:cNvPr id="18" name="ZoneTexte 17"/>
            <xdr:cNvSpPr txBox="1"/>
          </xdr:nvSpPr>
          <xdr:spPr>
            <a:xfrm>
              <a:off x="8260080" y="1867800"/>
              <a:ext cx="2628900" cy="2362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l"/>
              <a:fld id="{B9B6C035-2F0F-4E6F-9CEB-2725FEA054B2}" type="TxLink">
                <a:rPr lang="en-US" sz="16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l"/>
                <a:t>Article critique</a:t>
              </a:fld>
              <a:endParaRPr lang="fr-FR" sz="16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pic>
          <xdr:nvPicPr>
            <xdr:cNvPr id="41" name="Image 40" descr="C:\Users\lauriol\AppData\Local\Microsoft\Windows\Temporary Internet Files\Content.IE5\HGWUNGFD\Alert-PNG-HD[1].png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599420" y="487680"/>
              <a:ext cx="1028700" cy="102870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49" name="Groupe 48"/>
          <xdr:cNvGrpSpPr/>
        </xdr:nvGrpSpPr>
        <xdr:grpSpPr>
          <a:xfrm>
            <a:off x="388620" y="2514600"/>
            <a:ext cx="3600000" cy="1944000"/>
            <a:chOff x="388620" y="2476500"/>
            <a:chExt cx="3600000" cy="1944000"/>
          </a:xfrm>
        </xdr:grpSpPr>
        <xdr:sp macro="" textlink="">
          <xdr:nvSpPr>
            <xdr:cNvPr id="21" name="Rectangle 20"/>
            <xdr:cNvSpPr/>
          </xdr:nvSpPr>
          <xdr:spPr>
            <a:xfrm>
              <a:off x="388620" y="2476500"/>
              <a:ext cx="3600000" cy="1944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22" name="Rectangle 21"/>
            <xdr:cNvSpPr/>
          </xdr:nvSpPr>
          <xdr:spPr>
            <a:xfrm>
              <a:off x="388620" y="4054740"/>
              <a:ext cx="3600000" cy="360000"/>
            </a:xfrm>
            <a:prstGeom prst="rect">
              <a:avLst/>
            </a:prstGeom>
            <a:solidFill>
              <a:srgbClr val="A18CBA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GIG!D50">
          <xdr:nvSpPr>
            <xdr:cNvPr id="23" name="ZoneTexte 22"/>
            <xdr:cNvSpPr txBox="1"/>
          </xdr:nvSpPr>
          <xdr:spPr>
            <a:xfrm>
              <a:off x="510540" y="2576460"/>
              <a:ext cx="2400300" cy="13411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ctr"/>
              <a:fld id="{D3A8A413-3E89-4541-AA6C-AA92760AEC93}" type="TxLink">
                <a:rPr lang="en-US" sz="28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ctr"/>
                <a:t>28</a:t>
              </a:fld>
              <a:endParaRPr lang="fr-FR" sz="28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CONGIG!C50">
          <xdr:nvSpPr>
            <xdr:cNvPr id="24" name="ZoneTexte 23"/>
            <xdr:cNvSpPr txBox="1"/>
          </xdr:nvSpPr>
          <xdr:spPr>
            <a:xfrm>
              <a:off x="441960" y="4123320"/>
              <a:ext cx="2994660" cy="2362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l"/>
              <a:fld id="{390A385E-5FE4-4322-9998-2DC0A9E1FEC1}" type="TxLink">
                <a:rPr lang="en-US" sz="16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l"/>
                <a:t>Nombre d'article</a:t>
              </a:fld>
              <a:endParaRPr lang="fr-FR" sz="16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pic>
          <xdr:nvPicPr>
            <xdr:cNvPr id="42" name="Image 41" descr="C:\Users\lauriol\AppData\Local\Microsoft\Windows\Temporary Internet Files\Content.IE5\Y0Y0LPOO\database-149760_960_720[1].png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duotone>
                <a:schemeClr val="accent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793280" y="2712720"/>
              <a:ext cx="946150" cy="114300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51" name="Groupe 50"/>
          <xdr:cNvGrpSpPr/>
        </xdr:nvGrpSpPr>
        <xdr:grpSpPr>
          <a:xfrm>
            <a:off x="8221981" y="2529840"/>
            <a:ext cx="3600000" cy="1944000"/>
            <a:chOff x="8321040" y="2552700"/>
            <a:chExt cx="3600000" cy="1944000"/>
          </a:xfrm>
        </xdr:grpSpPr>
        <xdr:sp macro="" textlink="">
          <xdr:nvSpPr>
            <xdr:cNvPr id="33" name="Rectangle 32"/>
            <xdr:cNvSpPr/>
          </xdr:nvSpPr>
          <xdr:spPr>
            <a:xfrm>
              <a:off x="8321040" y="2552700"/>
              <a:ext cx="3600000" cy="1944000"/>
            </a:xfrm>
            <a:prstGeom prst="rect">
              <a:avLst/>
            </a:prstGeom>
            <a:solidFill>
              <a:schemeClr val="tx1">
                <a:lumMod val="95000"/>
                <a:lumOff val="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34" name="Rectangle 33"/>
            <xdr:cNvSpPr/>
          </xdr:nvSpPr>
          <xdr:spPr>
            <a:xfrm>
              <a:off x="8321040" y="4130940"/>
              <a:ext cx="3600000" cy="360000"/>
            </a:xfrm>
            <a:prstGeom prst="rect">
              <a:avLst/>
            </a:prstGeom>
            <a:solidFill>
              <a:srgbClr val="757575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GIG!D52">
          <xdr:nvSpPr>
            <xdr:cNvPr id="35" name="ZoneTexte 34"/>
            <xdr:cNvSpPr txBox="1"/>
          </xdr:nvSpPr>
          <xdr:spPr>
            <a:xfrm>
              <a:off x="8404860" y="2599320"/>
              <a:ext cx="2026920" cy="47916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indent="0" algn="l"/>
              <a:fld id="{CD9681F2-1D37-49B5-9B77-57662D55D6D3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l"/>
                <a:t> </a:t>
              </a:fld>
              <a:endParaRPr lang="fr-FR" sz="20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CONGIG!C52">
          <xdr:nvSpPr>
            <xdr:cNvPr id="36" name="ZoneTexte 35"/>
            <xdr:cNvSpPr txBox="1"/>
          </xdr:nvSpPr>
          <xdr:spPr>
            <a:xfrm>
              <a:off x="8374380" y="4199520"/>
              <a:ext cx="1577340" cy="2362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l"/>
              <a:fld id="{ADE19807-87C9-4F41-817A-6075C905FCDE}" type="TxLink">
                <a:rPr lang="en-US" sz="16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l"/>
                <a:t>Top 3 articles</a:t>
              </a:fld>
              <a:endParaRPr lang="fr-FR" sz="16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pic>
          <xdr:nvPicPr>
            <xdr:cNvPr id="43" name="Image 42" descr="C:\Users\lauriol\AppData\Local\Microsoft\Windows\Temporary Internet Files\Content.IE5\X8I52B03\Best-Seller-PNG-File[1].png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 cstate="print">
              <a:duotone>
                <a:prstClr val="black"/>
                <a:schemeClr val="tx2">
                  <a:tint val="45000"/>
                  <a:satMod val="400000"/>
                </a:schemeClr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904220" y="2796418"/>
              <a:ext cx="792480" cy="1112642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CONGIG!E52">
          <xdr:nvSpPr>
            <xdr:cNvPr id="45" name="ZoneTexte 44"/>
            <xdr:cNvSpPr txBox="1"/>
          </xdr:nvSpPr>
          <xdr:spPr>
            <a:xfrm>
              <a:off x="8404860" y="3109860"/>
              <a:ext cx="2026920" cy="47916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indent="0" algn="l"/>
              <a:fld id="{82A8F9BC-DBBE-457C-A5B9-477E8278C525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l"/>
                <a:t> </a:t>
              </a:fld>
              <a:endParaRPr lang="fr-FR" sz="20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sp macro="" textlink="CONGIG!F52">
          <xdr:nvSpPr>
            <xdr:cNvPr id="46" name="ZoneTexte 45"/>
            <xdr:cNvSpPr txBox="1"/>
          </xdr:nvSpPr>
          <xdr:spPr>
            <a:xfrm>
              <a:off x="8404860" y="3605160"/>
              <a:ext cx="2026920" cy="47916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indent="0" algn="l"/>
              <a:fld id="{1A3E3F83-6B32-49D5-8FF4-1B4067A77974}" type="TxLink">
                <a:rPr lang="en-US" sz="2000" b="0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l"/>
                <a:t> </a:t>
              </a:fld>
              <a:endParaRPr lang="fr-FR" sz="20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</xdr:grpSp>
      <xdr:grpSp>
        <xdr:nvGrpSpPr>
          <xdr:cNvPr id="2049" name="Groupe 2048"/>
          <xdr:cNvGrpSpPr/>
        </xdr:nvGrpSpPr>
        <xdr:grpSpPr>
          <a:xfrm>
            <a:off x="4312920" y="2545080"/>
            <a:ext cx="3600000" cy="1945860"/>
            <a:chOff x="4312920" y="2545080"/>
            <a:chExt cx="3600000" cy="1945860"/>
          </a:xfrm>
        </xdr:grpSpPr>
        <xdr:sp macro="" textlink="">
          <xdr:nvSpPr>
            <xdr:cNvPr id="27" name="Rectangle 26"/>
            <xdr:cNvSpPr/>
          </xdr:nvSpPr>
          <xdr:spPr>
            <a:xfrm>
              <a:off x="4312920" y="2545080"/>
              <a:ext cx="3600000" cy="1944000"/>
            </a:xfrm>
            <a:prstGeom prst="rect">
              <a:avLst/>
            </a:prstGeom>
            <a:solidFill>
              <a:schemeClr val="accent5">
                <a:lumMod val="5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GIG!D51">
          <xdr:nvSpPr>
            <xdr:cNvPr id="29" name="ZoneTexte 28"/>
            <xdr:cNvSpPr txBox="1"/>
          </xdr:nvSpPr>
          <xdr:spPr>
            <a:xfrm>
              <a:off x="4434840" y="2690760"/>
              <a:ext cx="2400300" cy="13411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ctr"/>
              <a:fld id="{474E0F25-0859-45D1-BF58-1495F13EF955}" type="TxLink">
                <a:rPr lang="en-US" sz="28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ctr"/>
                <a:t>0</a:t>
              </a:fld>
              <a:endParaRPr lang="fr-FR" sz="28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  <xdr:pic>
          <xdr:nvPicPr>
            <xdr:cNvPr id="44" name="Image 43" descr="C:\Users\lauriol\AppData\Local\Microsoft\Windows\Temporary Internet Files\Content.IE5\LAEF91QB\1200px-Shopping_Cart_Flat_Icon_Vector.svg[1].png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duotone>
                <a:schemeClr val="accent5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621780" y="2781300"/>
              <a:ext cx="1234440" cy="123444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8" name="Rectangle 27"/>
            <xdr:cNvSpPr/>
          </xdr:nvSpPr>
          <xdr:spPr>
            <a:xfrm>
              <a:off x="4312920" y="4130940"/>
              <a:ext cx="3600000" cy="360000"/>
            </a:xfrm>
            <a:prstGeom prst="rect">
              <a:avLst/>
            </a:prstGeom>
            <a:solidFill>
              <a:srgbClr val="41A7C3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CONGIG!C51">
          <xdr:nvSpPr>
            <xdr:cNvPr id="30" name="ZoneTexte 29"/>
            <xdr:cNvSpPr txBox="1"/>
          </xdr:nvSpPr>
          <xdr:spPr>
            <a:xfrm>
              <a:off x="4366260" y="4191900"/>
              <a:ext cx="3154680" cy="23622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indent="0" algn="l"/>
              <a:fld id="{1DC8BC07-0301-485A-90E1-B4AC48AD5A83}" type="TxLink">
                <a:rPr lang="en-US" sz="1600" b="1" i="0" u="none" strike="noStrike">
                  <a:solidFill>
                    <a:schemeClr val="bg1"/>
                  </a:solidFill>
                  <a:latin typeface="Calibri"/>
                  <a:ea typeface="+mn-ea"/>
                  <a:cs typeface="+mn-cs"/>
                </a:rPr>
                <a:pPr marL="0" indent="0" algn="l"/>
                <a:t>Volume du stock</a:t>
              </a:fld>
              <a:endParaRPr lang="fr-FR" sz="1600" b="1" i="0" u="none" strike="noStrike">
                <a:solidFill>
                  <a:schemeClr val="bg1"/>
                </a:solidFill>
                <a:latin typeface="Calibri"/>
                <a:ea typeface="+mn-ea"/>
                <a:cs typeface="+mn-cs"/>
              </a:endParaRPr>
            </a:p>
          </xdr:txBody>
        </xdr:sp>
      </xdr:grpSp>
    </xdr:grpSp>
    <xdr:clientData/>
  </xdr:twoCellAnchor>
  <xdr:twoCellAnchor editAs="absolute">
    <xdr:from>
      <xdr:col>1</xdr:col>
      <xdr:colOff>228600</xdr:colOff>
      <xdr:row>0</xdr:row>
      <xdr:rowOff>99060</xdr:rowOff>
    </xdr:from>
    <xdr:to>
      <xdr:col>16</xdr:col>
      <xdr:colOff>251460</xdr:colOff>
      <xdr:row>1</xdr:row>
      <xdr:rowOff>0</xdr:rowOff>
    </xdr:to>
    <xdr:grpSp>
      <xdr:nvGrpSpPr>
        <xdr:cNvPr id="69" name="Groupe 68"/>
        <xdr:cNvGrpSpPr/>
      </xdr:nvGrpSpPr>
      <xdr:grpSpPr>
        <a:xfrm>
          <a:off x="388620" y="99060"/>
          <a:ext cx="12024360" cy="533400"/>
          <a:chOff x="777240" y="121920"/>
          <a:chExt cx="9372600" cy="468000"/>
        </a:xfrm>
      </xdr:grpSpPr>
      <xdr:sp macro="" textlink="">
        <xdr:nvSpPr>
          <xdr:cNvPr id="70" name="Nav"/>
          <xdr:cNvSpPr/>
        </xdr:nvSpPr>
        <xdr:spPr>
          <a:xfrm>
            <a:off x="777240" y="121920"/>
            <a:ext cx="93726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GIG!$C$7">
        <xdr:nvSpPr>
          <xdr:cNvPr id="71" name="Page1"/>
          <xdr:cNvSpPr/>
        </xdr:nvSpPr>
        <xdr:spPr>
          <a:xfrm>
            <a:off x="899160" y="175260"/>
            <a:ext cx="1080000" cy="350520"/>
          </a:xfrm>
          <a:prstGeom prst="rect">
            <a:avLst/>
          </a:prstGeom>
          <a:solidFill>
            <a:srgbClr val="25BD2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C997433-4E03-4229-8668-6A1A7DE1A06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Home</a:t>
            </a:fld>
            <a:endParaRPr lang="fr-FR" sz="1400"/>
          </a:p>
        </xdr:txBody>
      </xdr:sp>
      <xdr:sp macro="[0]!Page_acticle" textlink="CONGIG!$C$8">
        <xdr:nvSpPr>
          <xdr:cNvPr id="72" name="Page2"/>
          <xdr:cNvSpPr/>
        </xdr:nvSpPr>
        <xdr:spPr>
          <a:xfrm>
            <a:off x="20650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8B77994-32F6-44DB-8D77-3D4A76AAF5BF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Article</a:t>
            </a:fld>
            <a:endParaRPr lang="fr-FR" sz="1400"/>
          </a:p>
        </xdr:txBody>
      </xdr:sp>
      <xdr:sp macro="[0]!Page_commande" textlink="CONGIG!$C$9">
        <xdr:nvSpPr>
          <xdr:cNvPr id="73" name="Page3"/>
          <xdr:cNvSpPr/>
        </xdr:nvSpPr>
        <xdr:spPr>
          <a:xfrm>
            <a:off x="32232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530C8CA-A4CC-4C21-B4CF-28408A09BB3C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Commande</a:t>
            </a:fld>
            <a:endParaRPr lang="fr-FR" sz="1400"/>
          </a:p>
        </xdr:txBody>
      </xdr:sp>
      <xdr:sp macro="[0]!Page_bon" textlink="CONGIG!$C$10">
        <xdr:nvSpPr>
          <xdr:cNvPr id="74" name="Page4"/>
          <xdr:cNvSpPr/>
        </xdr:nvSpPr>
        <xdr:spPr>
          <a:xfrm>
            <a:off x="4373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B42C46-5DF9-47DA-A902-29018B282D07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Bon</a:t>
            </a:fld>
            <a:endParaRPr lang="fr-FR" sz="1400"/>
          </a:p>
        </xdr:txBody>
      </xdr:sp>
      <xdr:sp macro="[0]!Page_booking" textlink="CONGIG!$C$11">
        <xdr:nvSpPr>
          <xdr:cNvPr id="75" name="Page5"/>
          <xdr:cNvSpPr/>
        </xdr:nvSpPr>
        <xdr:spPr>
          <a:xfrm>
            <a:off x="5516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747874-00CE-4C96-AEED-57C3701AF12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Gestion</a:t>
            </a:fld>
            <a:endParaRPr lang="fr-FR" sz="1400"/>
          </a:p>
        </xdr:txBody>
      </xdr:sp>
      <xdr:sp macro="[0]!Page_fournisseur" textlink="CONGIG!$C$12">
        <xdr:nvSpPr>
          <xdr:cNvPr id="76" name="Page6"/>
          <xdr:cNvSpPr/>
        </xdr:nvSpPr>
        <xdr:spPr>
          <a:xfrm>
            <a:off x="66751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3F38BB-059E-4057-BFEC-E2E7A10454C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Fournisseur</a:t>
            </a:fld>
            <a:endParaRPr lang="fr-FR" sz="1400"/>
          </a:p>
        </xdr:txBody>
      </xdr:sp>
      <xdr:sp macro="[0]!Page_config" textlink="CONGIG!$C$14">
        <xdr:nvSpPr>
          <xdr:cNvPr id="77" name="Page8"/>
          <xdr:cNvSpPr/>
        </xdr:nvSpPr>
        <xdr:spPr>
          <a:xfrm>
            <a:off x="89839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A7C9CC1-40B1-4BA8-9857-B04B08D6950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Config</a:t>
            </a:fld>
            <a:endParaRPr lang="fr-FR" sz="1400"/>
          </a:p>
        </xdr:txBody>
      </xdr:sp>
      <xdr:sp macro="[0]!Page_client" textlink="CONGIG!$C$13">
        <xdr:nvSpPr>
          <xdr:cNvPr id="78" name="Page7"/>
          <xdr:cNvSpPr/>
        </xdr:nvSpPr>
        <xdr:spPr>
          <a:xfrm>
            <a:off x="78333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B222CDF-22F1-4F46-A933-B487D65454F6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Client</a:t>
            </a:fld>
            <a:endParaRPr lang="fr-FR" sz="14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777240</xdr:colOff>
          <xdr:row>27</xdr:row>
          <xdr:rowOff>106680</xdr:rowOff>
        </xdr:from>
        <xdr:to>
          <xdr:col>15</xdr:col>
          <xdr:colOff>236220</xdr:colOff>
          <xdr:row>29</xdr:row>
          <xdr:rowOff>121920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144780</xdr:rowOff>
        </xdr:from>
        <xdr:to>
          <xdr:col>1</xdr:col>
          <xdr:colOff>861060</xdr:colOff>
          <xdr:row>3</xdr:row>
          <xdr:rowOff>121920</xdr:rowOff>
        </xdr:to>
        <xdr:sp macro="" textlink="">
          <xdr:nvSpPr>
            <xdr:cNvPr id="1027" name="AJ_articl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</xdr:col>
      <xdr:colOff>274320</xdr:colOff>
      <xdr:row>0</xdr:row>
      <xdr:rowOff>99060</xdr:rowOff>
    </xdr:from>
    <xdr:to>
      <xdr:col>18</xdr:col>
      <xdr:colOff>38100</xdr:colOff>
      <xdr:row>1</xdr:row>
      <xdr:rowOff>0</xdr:rowOff>
    </xdr:to>
    <xdr:grpSp>
      <xdr:nvGrpSpPr>
        <xdr:cNvPr id="27" name="Groupe 26"/>
        <xdr:cNvGrpSpPr/>
      </xdr:nvGrpSpPr>
      <xdr:grpSpPr>
        <a:xfrm>
          <a:off x="396240" y="99060"/>
          <a:ext cx="12024360" cy="533400"/>
          <a:chOff x="777240" y="121920"/>
          <a:chExt cx="9372600" cy="468000"/>
        </a:xfrm>
      </xdr:grpSpPr>
      <xdr:sp macro="" textlink="">
        <xdr:nvSpPr>
          <xdr:cNvPr id="28" name="Nav"/>
          <xdr:cNvSpPr/>
        </xdr:nvSpPr>
        <xdr:spPr>
          <a:xfrm>
            <a:off x="777240" y="121920"/>
            <a:ext cx="93726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GIG!$C$7">
        <xdr:nvSpPr>
          <xdr:cNvPr id="29" name="Page1"/>
          <xdr:cNvSpPr/>
        </xdr:nvSpPr>
        <xdr:spPr>
          <a:xfrm>
            <a:off x="8991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C997433-4E03-4229-8668-6A1A7DE1A06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Home</a:t>
            </a:fld>
            <a:endParaRPr lang="fr-FR" sz="1400"/>
          </a:p>
        </xdr:txBody>
      </xdr:sp>
      <xdr:sp macro="[0]!Page_acticle" textlink="CONGIG!$C$8">
        <xdr:nvSpPr>
          <xdr:cNvPr id="30" name="Page2"/>
          <xdr:cNvSpPr/>
        </xdr:nvSpPr>
        <xdr:spPr>
          <a:xfrm>
            <a:off x="2065020" y="175260"/>
            <a:ext cx="1080000" cy="350520"/>
          </a:xfrm>
          <a:prstGeom prst="rect">
            <a:avLst/>
          </a:prstGeom>
          <a:solidFill>
            <a:srgbClr val="25BD2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8B77994-32F6-44DB-8D77-3D4A76AAF5BF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Article</a:t>
            </a:fld>
            <a:endParaRPr lang="fr-FR" sz="1400"/>
          </a:p>
        </xdr:txBody>
      </xdr:sp>
      <xdr:sp macro="[0]!Page_commande" textlink="CONGIG!$C$9">
        <xdr:nvSpPr>
          <xdr:cNvPr id="31" name="Page3"/>
          <xdr:cNvSpPr/>
        </xdr:nvSpPr>
        <xdr:spPr>
          <a:xfrm>
            <a:off x="32232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530C8CA-A4CC-4C21-B4CF-28408A09BB3C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Commande</a:t>
            </a:fld>
            <a:endParaRPr lang="fr-FR" sz="1400"/>
          </a:p>
        </xdr:txBody>
      </xdr:sp>
      <xdr:sp macro="[0]!Page_bon" textlink="CONGIG!$C$10">
        <xdr:nvSpPr>
          <xdr:cNvPr id="32" name="Page4"/>
          <xdr:cNvSpPr/>
        </xdr:nvSpPr>
        <xdr:spPr>
          <a:xfrm>
            <a:off x="4373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B42C46-5DF9-47DA-A902-29018B282D07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Bon</a:t>
            </a:fld>
            <a:endParaRPr lang="fr-FR" sz="1400"/>
          </a:p>
        </xdr:txBody>
      </xdr:sp>
      <xdr:sp macro="[0]!Page_booking" textlink="CONGIG!$C$11">
        <xdr:nvSpPr>
          <xdr:cNvPr id="33" name="Page5"/>
          <xdr:cNvSpPr/>
        </xdr:nvSpPr>
        <xdr:spPr>
          <a:xfrm>
            <a:off x="5516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747874-00CE-4C96-AEED-57C3701AF12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Gestion</a:t>
            </a:fld>
            <a:endParaRPr lang="fr-FR" sz="1400"/>
          </a:p>
        </xdr:txBody>
      </xdr:sp>
      <xdr:sp macro="[0]!Page_fournisseur" textlink="CONGIG!$C$12">
        <xdr:nvSpPr>
          <xdr:cNvPr id="34" name="Page6"/>
          <xdr:cNvSpPr/>
        </xdr:nvSpPr>
        <xdr:spPr>
          <a:xfrm>
            <a:off x="66751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3F38BB-059E-4057-BFEC-E2E7A10454C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Fournisseur</a:t>
            </a:fld>
            <a:endParaRPr lang="fr-FR" sz="1400"/>
          </a:p>
        </xdr:txBody>
      </xdr:sp>
      <xdr:sp macro="[0]!Page_config" textlink="CONGIG!$C$14">
        <xdr:nvSpPr>
          <xdr:cNvPr id="35" name="Page8"/>
          <xdr:cNvSpPr/>
        </xdr:nvSpPr>
        <xdr:spPr>
          <a:xfrm>
            <a:off x="89839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A7C9CC1-40B1-4BA8-9857-B04B08D6950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Config</a:t>
            </a:fld>
            <a:endParaRPr lang="fr-FR" sz="1400"/>
          </a:p>
        </xdr:txBody>
      </xdr:sp>
      <xdr:sp macro="[0]!Page_client" textlink="CONGIG!$C$13">
        <xdr:nvSpPr>
          <xdr:cNvPr id="36" name="Page7"/>
          <xdr:cNvSpPr/>
        </xdr:nvSpPr>
        <xdr:spPr>
          <a:xfrm>
            <a:off x="78333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B222CDF-22F1-4F46-A933-B487D65454F6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Client</a:t>
            </a:fld>
            <a:endParaRPr lang="fr-FR" sz="14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167640</xdr:rowOff>
        </xdr:from>
        <xdr:to>
          <xdr:col>1</xdr:col>
          <xdr:colOff>868680</xdr:colOff>
          <xdr:row>3</xdr:row>
          <xdr:rowOff>144780</xdr:rowOff>
        </xdr:to>
        <xdr:sp macro="" textlink="">
          <xdr:nvSpPr>
            <xdr:cNvPr id="3073" name="CommandButton2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99060</xdr:rowOff>
    </xdr:from>
    <xdr:to>
      <xdr:col>11</xdr:col>
      <xdr:colOff>723900</xdr:colOff>
      <xdr:row>1</xdr:row>
      <xdr:rowOff>0</xdr:rowOff>
    </xdr:to>
    <xdr:grpSp>
      <xdr:nvGrpSpPr>
        <xdr:cNvPr id="13" name="Groupe 12"/>
        <xdr:cNvGrpSpPr/>
      </xdr:nvGrpSpPr>
      <xdr:grpSpPr>
        <a:xfrm>
          <a:off x="396240" y="99060"/>
          <a:ext cx="12024360" cy="533400"/>
          <a:chOff x="777240" y="121920"/>
          <a:chExt cx="9372600" cy="468000"/>
        </a:xfrm>
      </xdr:grpSpPr>
      <xdr:sp macro="" textlink="">
        <xdr:nvSpPr>
          <xdr:cNvPr id="14" name="Nav"/>
          <xdr:cNvSpPr/>
        </xdr:nvSpPr>
        <xdr:spPr>
          <a:xfrm>
            <a:off x="777240" y="121920"/>
            <a:ext cx="93726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GIG!$C$7">
        <xdr:nvSpPr>
          <xdr:cNvPr id="15" name="Page1"/>
          <xdr:cNvSpPr/>
        </xdr:nvSpPr>
        <xdr:spPr>
          <a:xfrm>
            <a:off x="8991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C997433-4E03-4229-8668-6A1A7DE1A06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Home</a:t>
            </a:fld>
            <a:endParaRPr lang="fr-FR" sz="1400"/>
          </a:p>
        </xdr:txBody>
      </xdr:sp>
      <xdr:sp macro="[0]!Page_acticle" textlink="CONGIG!$C$8">
        <xdr:nvSpPr>
          <xdr:cNvPr id="16" name="Page2"/>
          <xdr:cNvSpPr/>
        </xdr:nvSpPr>
        <xdr:spPr>
          <a:xfrm>
            <a:off x="20650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8B77994-32F6-44DB-8D77-3D4A76AAF5BF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Article</a:t>
            </a:fld>
            <a:endParaRPr lang="fr-FR" sz="1400"/>
          </a:p>
        </xdr:txBody>
      </xdr:sp>
      <xdr:sp macro="[0]!Page_commande" textlink="CONGIG!$C$9">
        <xdr:nvSpPr>
          <xdr:cNvPr id="17" name="Page3"/>
          <xdr:cNvSpPr/>
        </xdr:nvSpPr>
        <xdr:spPr>
          <a:xfrm>
            <a:off x="3223260" y="175260"/>
            <a:ext cx="1080000" cy="350520"/>
          </a:xfrm>
          <a:prstGeom prst="rect">
            <a:avLst/>
          </a:prstGeom>
          <a:solidFill>
            <a:srgbClr val="25BD2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530C8CA-A4CC-4C21-B4CF-28408A09BB3C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Commande</a:t>
            </a:fld>
            <a:endParaRPr lang="fr-FR" sz="1400"/>
          </a:p>
        </xdr:txBody>
      </xdr:sp>
      <xdr:sp macro="[0]!Page_bon" textlink="CONGIG!$C$10">
        <xdr:nvSpPr>
          <xdr:cNvPr id="18" name="Page4"/>
          <xdr:cNvSpPr/>
        </xdr:nvSpPr>
        <xdr:spPr>
          <a:xfrm>
            <a:off x="4373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B42C46-5DF9-47DA-A902-29018B282D07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Bon</a:t>
            </a:fld>
            <a:endParaRPr lang="fr-FR" sz="1400"/>
          </a:p>
        </xdr:txBody>
      </xdr:sp>
      <xdr:sp macro="[0]!Page_booking" textlink="CONGIG!$C$11">
        <xdr:nvSpPr>
          <xdr:cNvPr id="19" name="Page5"/>
          <xdr:cNvSpPr/>
        </xdr:nvSpPr>
        <xdr:spPr>
          <a:xfrm>
            <a:off x="5516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747874-00CE-4C96-AEED-57C3701AF12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Gestion</a:t>
            </a:fld>
            <a:endParaRPr lang="fr-FR" sz="1400"/>
          </a:p>
        </xdr:txBody>
      </xdr:sp>
      <xdr:sp macro="[0]!Page_fournisseur" textlink="CONGIG!$C$12">
        <xdr:nvSpPr>
          <xdr:cNvPr id="20" name="Page6"/>
          <xdr:cNvSpPr/>
        </xdr:nvSpPr>
        <xdr:spPr>
          <a:xfrm>
            <a:off x="66751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3F38BB-059E-4057-BFEC-E2E7A10454C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Fournisseur</a:t>
            </a:fld>
            <a:endParaRPr lang="fr-FR" sz="1400"/>
          </a:p>
        </xdr:txBody>
      </xdr:sp>
      <xdr:sp macro="[0]!Page_config" textlink="CONGIG!$C$14">
        <xdr:nvSpPr>
          <xdr:cNvPr id="21" name="Page8"/>
          <xdr:cNvSpPr/>
        </xdr:nvSpPr>
        <xdr:spPr>
          <a:xfrm>
            <a:off x="89839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A7C9CC1-40B1-4BA8-9857-B04B08D6950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Config</a:t>
            </a:fld>
            <a:endParaRPr lang="fr-FR" sz="1400"/>
          </a:p>
        </xdr:txBody>
      </xdr:sp>
      <xdr:sp macro="[0]!Page_client" textlink="CONGIG!$C$13">
        <xdr:nvSpPr>
          <xdr:cNvPr id="22" name="Page7"/>
          <xdr:cNvSpPr/>
        </xdr:nvSpPr>
        <xdr:spPr>
          <a:xfrm>
            <a:off x="78333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B222CDF-22F1-4F46-A933-B487D65454F6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Client</a:t>
            </a:fld>
            <a:endParaRPr lang="fr-FR" sz="14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99060</xdr:rowOff>
    </xdr:from>
    <xdr:to>
      <xdr:col>16</xdr:col>
      <xdr:colOff>137160</xdr:colOff>
      <xdr:row>1</xdr:row>
      <xdr:rowOff>0</xdr:rowOff>
    </xdr:to>
    <xdr:grpSp>
      <xdr:nvGrpSpPr>
        <xdr:cNvPr id="12" name="Groupe 11"/>
        <xdr:cNvGrpSpPr/>
      </xdr:nvGrpSpPr>
      <xdr:grpSpPr>
        <a:xfrm>
          <a:off x="396240" y="99060"/>
          <a:ext cx="12024360" cy="533400"/>
          <a:chOff x="777240" y="121920"/>
          <a:chExt cx="9372600" cy="468000"/>
        </a:xfrm>
      </xdr:grpSpPr>
      <xdr:sp macro="" textlink="">
        <xdr:nvSpPr>
          <xdr:cNvPr id="13" name="Nav"/>
          <xdr:cNvSpPr/>
        </xdr:nvSpPr>
        <xdr:spPr>
          <a:xfrm>
            <a:off x="777240" y="121920"/>
            <a:ext cx="93726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GIG!$C$7">
        <xdr:nvSpPr>
          <xdr:cNvPr id="14" name="Page1"/>
          <xdr:cNvSpPr/>
        </xdr:nvSpPr>
        <xdr:spPr>
          <a:xfrm>
            <a:off x="8991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C997433-4E03-4229-8668-6A1A7DE1A06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Home</a:t>
            </a:fld>
            <a:endParaRPr lang="fr-FR" sz="1400"/>
          </a:p>
        </xdr:txBody>
      </xdr:sp>
      <xdr:sp macro="[0]!Page_acticle" textlink="CONGIG!$C$8">
        <xdr:nvSpPr>
          <xdr:cNvPr id="15" name="Page2"/>
          <xdr:cNvSpPr/>
        </xdr:nvSpPr>
        <xdr:spPr>
          <a:xfrm>
            <a:off x="20650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8B77994-32F6-44DB-8D77-3D4A76AAF5BF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Article</a:t>
            </a:fld>
            <a:endParaRPr lang="fr-FR" sz="1400"/>
          </a:p>
        </xdr:txBody>
      </xdr:sp>
      <xdr:sp macro="[0]!Page_commande" textlink="CONGIG!$C$9">
        <xdr:nvSpPr>
          <xdr:cNvPr id="16" name="Page3"/>
          <xdr:cNvSpPr/>
        </xdr:nvSpPr>
        <xdr:spPr>
          <a:xfrm>
            <a:off x="32232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530C8CA-A4CC-4C21-B4CF-28408A09BB3C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Commande</a:t>
            </a:fld>
            <a:endParaRPr lang="fr-FR" sz="1400"/>
          </a:p>
        </xdr:txBody>
      </xdr:sp>
      <xdr:sp macro="[0]!Page_bon" textlink="CONGIG!$C$10">
        <xdr:nvSpPr>
          <xdr:cNvPr id="17" name="Page4"/>
          <xdr:cNvSpPr/>
        </xdr:nvSpPr>
        <xdr:spPr>
          <a:xfrm>
            <a:off x="4373880" y="175260"/>
            <a:ext cx="1080000" cy="350520"/>
          </a:xfrm>
          <a:prstGeom prst="rect">
            <a:avLst/>
          </a:prstGeom>
          <a:solidFill>
            <a:srgbClr val="25BD2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B42C46-5DF9-47DA-A902-29018B282D07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Bon</a:t>
            </a:fld>
            <a:endParaRPr lang="fr-FR" sz="1400"/>
          </a:p>
        </xdr:txBody>
      </xdr:sp>
      <xdr:sp macro="[0]!Page_booking" textlink="CONGIG!$C$11">
        <xdr:nvSpPr>
          <xdr:cNvPr id="18" name="Page5"/>
          <xdr:cNvSpPr/>
        </xdr:nvSpPr>
        <xdr:spPr>
          <a:xfrm>
            <a:off x="5516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747874-00CE-4C96-AEED-57C3701AF12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Gestion</a:t>
            </a:fld>
            <a:endParaRPr lang="fr-FR" sz="1400"/>
          </a:p>
        </xdr:txBody>
      </xdr:sp>
      <xdr:sp macro="[0]!Page_fournisseur" textlink="CONGIG!$C$12">
        <xdr:nvSpPr>
          <xdr:cNvPr id="19" name="Page6"/>
          <xdr:cNvSpPr/>
        </xdr:nvSpPr>
        <xdr:spPr>
          <a:xfrm>
            <a:off x="66751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3F38BB-059E-4057-BFEC-E2E7A10454C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Fournisseur</a:t>
            </a:fld>
            <a:endParaRPr lang="fr-FR" sz="1400"/>
          </a:p>
        </xdr:txBody>
      </xdr:sp>
      <xdr:sp macro="[0]!Page_config" textlink="CONGIG!$C$14">
        <xdr:nvSpPr>
          <xdr:cNvPr id="20" name="Page8"/>
          <xdr:cNvSpPr/>
        </xdr:nvSpPr>
        <xdr:spPr>
          <a:xfrm>
            <a:off x="89839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A7C9CC1-40B1-4BA8-9857-B04B08D6950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Config</a:t>
            </a:fld>
            <a:endParaRPr lang="fr-FR" sz="1400"/>
          </a:p>
        </xdr:txBody>
      </xdr:sp>
      <xdr:sp macro="[0]!Page_client" textlink="CONGIG!$C$13">
        <xdr:nvSpPr>
          <xdr:cNvPr id="21" name="Page7"/>
          <xdr:cNvSpPr/>
        </xdr:nvSpPr>
        <xdr:spPr>
          <a:xfrm>
            <a:off x="78333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B222CDF-22F1-4F46-A933-B487D65454F6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Client</a:t>
            </a:fld>
            <a:endParaRPr lang="fr-FR" sz="14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144780</xdr:rowOff>
        </xdr:from>
        <xdr:to>
          <xdr:col>2</xdr:col>
          <xdr:colOff>205740</xdr:colOff>
          <xdr:row>3</xdr:row>
          <xdr:rowOff>121920</xdr:rowOff>
        </xdr:to>
        <xdr:sp macro="" textlink="">
          <xdr:nvSpPr>
            <xdr:cNvPr id="5127" name="CommandButton21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absolute">
    <xdr:from>
      <xdr:col>1</xdr:col>
      <xdr:colOff>0</xdr:colOff>
      <xdr:row>0</xdr:row>
      <xdr:rowOff>99060</xdr:rowOff>
    </xdr:from>
    <xdr:to>
      <xdr:col>10</xdr:col>
      <xdr:colOff>632460</xdr:colOff>
      <xdr:row>1</xdr:row>
      <xdr:rowOff>0</xdr:rowOff>
    </xdr:to>
    <xdr:grpSp>
      <xdr:nvGrpSpPr>
        <xdr:cNvPr id="13" name="Groupe 12"/>
        <xdr:cNvGrpSpPr/>
      </xdr:nvGrpSpPr>
      <xdr:grpSpPr>
        <a:xfrm>
          <a:off x="396240" y="99060"/>
          <a:ext cx="12024360" cy="533400"/>
          <a:chOff x="777238" y="121920"/>
          <a:chExt cx="9372600" cy="468000"/>
        </a:xfrm>
      </xdr:grpSpPr>
      <xdr:sp macro="" textlink="">
        <xdr:nvSpPr>
          <xdr:cNvPr id="14" name="Nav"/>
          <xdr:cNvSpPr/>
        </xdr:nvSpPr>
        <xdr:spPr>
          <a:xfrm>
            <a:off x="777238" y="121920"/>
            <a:ext cx="93726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GIG!$C$7">
        <xdr:nvSpPr>
          <xdr:cNvPr id="15" name="Page1"/>
          <xdr:cNvSpPr/>
        </xdr:nvSpPr>
        <xdr:spPr>
          <a:xfrm>
            <a:off x="899158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C997433-4E03-4229-8668-6A1A7DE1A06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Home</a:t>
            </a:fld>
            <a:endParaRPr lang="fr-FR" sz="1400"/>
          </a:p>
        </xdr:txBody>
      </xdr:sp>
      <xdr:sp macro="[0]!Page_acticle" textlink="CONGIG!$C$8">
        <xdr:nvSpPr>
          <xdr:cNvPr id="16" name="Page2"/>
          <xdr:cNvSpPr/>
        </xdr:nvSpPr>
        <xdr:spPr>
          <a:xfrm>
            <a:off x="2065019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8B77994-32F6-44DB-8D77-3D4A76AAF5BF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Article</a:t>
            </a:fld>
            <a:endParaRPr lang="fr-FR" sz="1400"/>
          </a:p>
        </xdr:txBody>
      </xdr:sp>
      <xdr:sp macro="[0]!Page_commande" textlink="CONGIG!$C$9">
        <xdr:nvSpPr>
          <xdr:cNvPr id="17" name="Page3"/>
          <xdr:cNvSpPr/>
        </xdr:nvSpPr>
        <xdr:spPr>
          <a:xfrm>
            <a:off x="3223259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530C8CA-A4CC-4C21-B4CF-28408A09BB3C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Commande</a:t>
            </a:fld>
            <a:endParaRPr lang="fr-FR" sz="1400"/>
          </a:p>
        </xdr:txBody>
      </xdr:sp>
      <xdr:sp macro="[0]!Page_bon" textlink="CONGIG!$C$10">
        <xdr:nvSpPr>
          <xdr:cNvPr id="18" name="Page4"/>
          <xdr:cNvSpPr/>
        </xdr:nvSpPr>
        <xdr:spPr>
          <a:xfrm>
            <a:off x="4373879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B42C46-5DF9-47DA-A902-29018B282D07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Bon</a:t>
            </a:fld>
            <a:endParaRPr lang="fr-FR" sz="1400"/>
          </a:p>
        </xdr:txBody>
      </xdr:sp>
      <xdr:sp macro="[0]!Page_booking" textlink="CONGIG!$C$11">
        <xdr:nvSpPr>
          <xdr:cNvPr id="19" name="Page5"/>
          <xdr:cNvSpPr/>
        </xdr:nvSpPr>
        <xdr:spPr>
          <a:xfrm>
            <a:off x="5516878" y="175260"/>
            <a:ext cx="1080000" cy="350520"/>
          </a:xfrm>
          <a:prstGeom prst="rect">
            <a:avLst/>
          </a:prstGeom>
          <a:solidFill>
            <a:srgbClr val="25BD2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747874-00CE-4C96-AEED-57C3701AF12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Gestion</a:t>
            </a:fld>
            <a:endParaRPr lang="fr-FR" sz="1400"/>
          </a:p>
        </xdr:txBody>
      </xdr:sp>
      <xdr:sp macro="[0]!Page_fournisseur" textlink="CONGIG!$C$12">
        <xdr:nvSpPr>
          <xdr:cNvPr id="20" name="Page6"/>
          <xdr:cNvSpPr/>
        </xdr:nvSpPr>
        <xdr:spPr>
          <a:xfrm>
            <a:off x="6675118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3F38BB-059E-4057-BFEC-E2E7A10454C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Fournisseur</a:t>
            </a:fld>
            <a:endParaRPr lang="fr-FR" sz="1400"/>
          </a:p>
        </xdr:txBody>
      </xdr:sp>
      <xdr:sp macro="[0]!Page_config" textlink="CONGIG!$C$14">
        <xdr:nvSpPr>
          <xdr:cNvPr id="21" name="Page8"/>
          <xdr:cNvSpPr/>
        </xdr:nvSpPr>
        <xdr:spPr>
          <a:xfrm>
            <a:off x="8983978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A7C9CC1-40B1-4BA8-9857-B04B08D6950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Config</a:t>
            </a:fld>
            <a:endParaRPr lang="fr-FR" sz="1400"/>
          </a:p>
        </xdr:txBody>
      </xdr:sp>
      <xdr:sp macro="[0]!Page_client" textlink="CONGIG!$C$13">
        <xdr:nvSpPr>
          <xdr:cNvPr id="22" name="Page7"/>
          <xdr:cNvSpPr/>
        </xdr:nvSpPr>
        <xdr:spPr>
          <a:xfrm>
            <a:off x="78333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B222CDF-22F1-4F46-A933-B487D65454F6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Client</a:t>
            </a:fld>
            <a:endParaRPr lang="fr-FR" sz="1400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99060</xdr:rowOff>
    </xdr:from>
    <xdr:to>
      <xdr:col>12</xdr:col>
      <xdr:colOff>182880</xdr:colOff>
      <xdr:row>1</xdr:row>
      <xdr:rowOff>0</xdr:rowOff>
    </xdr:to>
    <xdr:grpSp>
      <xdr:nvGrpSpPr>
        <xdr:cNvPr id="12" name="Groupe 11"/>
        <xdr:cNvGrpSpPr/>
      </xdr:nvGrpSpPr>
      <xdr:grpSpPr>
        <a:xfrm>
          <a:off x="396240" y="99060"/>
          <a:ext cx="12024360" cy="533400"/>
          <a:chOff x="777240" y="121920"/>
          <a:chExt cx="9372600" cy="468000"/>
        </a:xfrm>
      </xdr:grpSpPr>
      <xdr:sp macro="" textlink="">
        <xdr:nvSpPr>
          <xdr:cNvPr id="13" name="Nav"/>
          <xdr:cNvSpPr/>
        </xdr:nvSpPr>
        <xdr:spPr>
          <a:xfrm>
            <a:off x="777240" y="121920"/>
            <a:ext cx="93726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GIG!$C$7">
        <xdr:nvSpPr>
          <xdr:cNvPr id="14" name="Page1"/>
          <xdr:cNvSpPr/>
        </xdr:nvSpPr>
        <xdr:spPr>
          <a:xfrm>
            <a:off x="8991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C997433-4E03-4229-8668-6A1A7DE1A06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Home</a:t>
            </a:fld>
            <a:endParaRPr lang="fr-FR" sz="1400"/>
          </a:p>
        </xdr:txBody>
      </xdr:sp>
      <xdr:sp macro="[0]!Page_acticle" textlink="CONGIG!$C$8">
        <xdr:nvSpPr>
          <xdr:cNvPr id="15" name="Page2"/>
          <xdr:cNvSpPr/>
        </xdr:nvSpPr>
        <xdr:spPr>
          <a:xfrm>
            <a:off x="20650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8B77994-32F6-44DB-8D77-3D4A76AAF5BF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Article</a:t>
            </a:fld>
            <a:endParaRPr lang="fr-FR" sz="1400"/>
          </a:p>
        </xdr:txBody>
      </xdr:sp>
      <xdr:sp macro="[0]!Page_commande" textlink="CONGIG!$C$9">
        <xdr:nvSpPr>
          <xdr:cNvPr id="16" name="Page3"/>
          <xdr:cNvSpPr/>
        </xdr:nvSpPr>
        <xdr:spPr>
          <a:xfrm>
            <a:off x="32232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530C8CA-A4CC-4C21-B4CF-28408A09BB3C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Commande</a:t>
            </a:fld>
            <a:endParaRPr lang="fr-FR" sz="1400"/>
          </a:p>
        </xdr:txBody>
      </xdr:sp>
      <xdr:sp macro="[0]!Page_bon" textlink="CONGIG!$C$10">
        <xdr:nvSpPr>
          <xdr:cNvPr id="17" name="Page4"/>
          <xdr:cNvSpPr/>
        </xdr:nvSpPr>
        <xdr:spPr>
          <a:xfrm>
            <a:off x="4373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B42C46-5DF9-47DA-A902-29018B282D07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Bon</a:t>
            </a:fld>
            <a:endParaRPr lang="fr-FR" sz="1400"/>
          </a:p>
        </xdr:txBody>
      </xdr:sp>
      <xdr:sp macro="[0]!Page_booking" textlink="CONGIG!$C$11">
        <xdr:nvSpPr>
          <xdr:cNvPr id="18" name="Page5"/>
          <xdr:cNvSpPr/>
        </xdr:nvSpPr>
        <xdr:spPr>
          <a:xfrm>
            <a:off x="5516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747874-00CE-4C96-AEED-57C3701AF12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Gestion</a:t>
            </a:fld>
            <a:endParaRPr lang="fr-FR" sz="1400"/>
          </a:p>
        </xdr:txBody>
      </xdr:sp>
      <xdr:sp macro="[0]!Page_fournisseur" textlink="CONGIG!$C$12">
        <xdr:nvSpPr>
          <xdr:cNvPr id="19" name="Page6"/>
          <xdr:cNvSpPr/>
        </xdr:nvSpPr>
        <xdr:spPr>
          <a:xfrm>
            <a:off x="6675120" y="175260"/>
            <a:ext cx="1080000" cy="350520"/>
          </a:xfrm>
          <a:prstGeom prst="rect">
            <a:avLst/>
          </a:prstGeom>
          <a:solidFill>
            <a:srgbClr val="25BD2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3F38BB-059E-4057-BFEC-E2E7A10454C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Fournisseur</a:t>
            </a:fld>
            <a:endParaRPr lang="fr-FR" sz="1400"/>
          </a:p>
        </xdr:txBody>
      </xdr:sp>
      <xdr:sp macro="[0]!Page_config" textlink="CONGIG!$C$14">
        <xdr:nvSpPr>
          <xdr:cNvPr id="20" name="Page8"/>
          <xdr:cNvSpPr/>
        </xdr:nvSpPr>
        <xdr:spPr>
          <a:xfrm>
            <a:off x="89839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A7C9CC1-40B1-4BA8-9857-B04B08D6950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Config</a:t>
            </a:fld>
            <a:endParaRPr lang="fr-FR" sz="1400"/>
          </a:p>
        </xdr:txBody>
      </xdr:sp>
      <xdr:sp macro="[0]!Page_client" textlink="CONGIG!$C$13">
        <xdr:nvSpPr>
          <xdr:cNvPr id="21" name="Page7"/>
          <xdr:cNvSpPr/>
        </xdr:nvSpPr>
        <xdr:spPr>
          <a:xfrm>
            <a:off x="78333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B222CDF-22F1-4F46-A933-B487D65454F6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Client</a:t>
            </a:fld>
            <a:endParaRPr lang="fr-FR" sz="1400"/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99060</xdr:rowOff>
    </xdr:from>
    <xdr:to>
      <xdr:col>9</xdr:col>
      <xdr:colOff>365760</xdr:colOff>
      <xdr:row>1</xdr:row>
      <xdr:rowOff>0</xdr:rowOff>
    </xdr:to>
    <xdr:grpSp>
      <xdr:nvGrpSpPr>
        <xdr:cNvPr id="12" name="Groupe 11"/>
        <xdr:cNvGrpSpPr/>
      </xdr:nvGrpSpPr>
      <xdr:grpSpPr>
        <a:xfrm>
          <a:off x="396240" y="99060"/>
          <a:ext cx="12024360" cy="533400"/>
          <a:chOff x="777240" y="121920"/>
          <a:chExt cx="9372600" cy="468000"/>
        </a:xfrm>
      </xdr:grpSpPr>
      <xdr:sp macro="" textlink="">
        <xdr:nvSpPr>
          <xdr:cNvPr id="13" name="Nav"/>
          <xdr:cNvSpPr/>
        </xdr:nvSpPr>
        <xdr:spPr>
          <a:xfrm>
            <a:off x="777240" y="121920"/>
            <a:ext cx="93726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GIG!$C$7">
        <xdr:nvSpPr>
          <xdr:cNvPr id="14" name="Page1"/>
          <xdr:cNvSpPr/>
        </xdr:nvSpPr>
        <xdr:spPr>
          <a:xfrm>
            <a:off x="8991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C997433-4E03-4229-8668-6A1A7DE1A06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Home</a:t>
            </a:fld>
            <a:endParaRPr lang="fr-FR" sz="1400"/>
          </a:p>
        </xdr:txBody>
      </xdr:sp>
      <xdr:sp macro="[0]!Page_acticle" textlink="CONGIG!$C$8">
        <xdr:nvSpPr>
          <xdr:cNvPr id="15" name="Page2"/>
          <xdr:cNvSpPr/>
        </xdr:nvSpPr>
        <xdr:spPr>
          <a:xfrm>
            <a:off x="20650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8B77994-32F6-44DB-8D77-3D4A76AAF5BF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Article</a:t>
            </a:fld>
            <a:endParaRPr lang="fr-FR" sz="1400"/>
          </a:p>
        </xdr:txBody>
      </xdr:sp>
      <xdr:sp macro="[0]!Page_commande" textlink="CONGIG!$C$9">
        <xdr:nvSpPr>
          <xdr:cNvPr id="16" name="Page3"/>
          <xdr:cNvSpPr/>
        </xdr:nvSpPr>
        <xdr:spPr>
          <a:xfrm>
            <a:off x="32232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530C8CA-A4CC-4C21-B4CF-28408A09BB3C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Commande</a:t>
            </a:fld>
            <a:endParaRPr lang="fr-FR" sz="1400"/>
          </a:p>
        </xdr:txBody>
      </xdr:sp>
      <xdr:sp macro="[0]!Page_bon" textlink="CONGIG!$C$10">
        <xdr:nvSpPr>
          <xdr:cNvPr id="17" name="Page4"/>
          <xdr:cNvSpPr/>
        </xdr:nvSpPr>
        <xdr:spPr>
          <a:xfrm>
            <a:off x="4373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B42C46-5DF9-47DA-A902-29018B282D07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Bon</a:t>
            </a:fld>
            <a:endParaRPr lang="fr-FR" sz="1400"/>
          </a:p>
        </xdr:txBody>
      </xdr:sp>
      <xdr:sp macro="[0]!Page_booking" textlink="CONGIG!$C$11">
        <xdr:nvSpPr>
          <xdr:cNvPr id="18" name="Page5"/>
          <xdr:cNvSpPr/>
        </xdr:nvSpPr>
        <xdr:spPr>
          <a:xfrm>
            <a:off x="5516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747874-00CE-4C96-AEED-57C3701AF12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Gestion</a:t>
            </a:fld>
            <a:endParaRPr lang="fr-FR" sz="1400"/>
          </a:p>
        </xdr:txBody>
      </xdr:sp>
      <xdr:sp macro="[0]!Page_fournisseur" textlink="CONGIG!$C$12">
        <xdr:nvSpPr>
          <xdr:cNvPr id="19" name="Page6"/>
          <xdr:cNvSpPr/>
        </xdr:nvSpPr>
        <xdr:spPr>
          <a:xfrm>
            <a:off x="66751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3F38BB-059E-4057-BFEC-E2E7A10454C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Fournisseur</a:t>
            </a:fld>
            <a:endParaRPr lang="fr-FR" sz="1400"/>
          </a:p>
        </xdr:txBody>
      </xdr:sp>
      <xdr:sp macro="[0]!Page_config" textlink="CONGIG!$C$14">
        <xdr:nvSpPr>
          <xdr:cNvPr id="20" name="Page8"/>
          <xdr:cNvSpPr/>
        </xdr:nvSpPr>
        <xdr:spPr>
          <a:xfrm>
            <a:off x="89839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A7C9CC1-40B1-4BA8-9857-B04B08D6950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Config</a:t>
            </a:fld>
            <a:endParaRPr lang="fr-FR" sz="1400"/>
          </a:p>
        </xdr:txBody>
      </xdr:sp>
      <xdr:sp macro="[0]!Page_client" textlink="CONGIG!$C$13">
        <xdr:nvSpPr>
          <xdr:cNvPr id="21" name="Page7"/>
          <xdr:cNvSpPr/>
        </xdr:nvSpPr>
        <xdr:spPr>
          <a:xfrm>
            <a:off x="7833360" y="175260"/>
            <a:ext cx="1080000" cy="350520"/>
          </a:xfrm>
          <a:prstGeom prst="rect">
            <a:avLst/>
          </a:prstGeom>
          <a:solidFill>
            <a:srgbClr val="25BD2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B222CDF-22F1-4F46-A933-B487D65454F6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Client</a:t>
            </a:fld>
            <a:endParaRPr lang="fr-FR" sz="1400"/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99060</xdr:rowOff>
    </xdr:from>
    <xdr:to>
      <xdr:col>13</xdr:col>
      <xdr:colOff>205740</xdr:colOff>
      <xdr:row>1</xdr:row>
      <xdr:rowOff>0</xdr:rowOff>
    </xdr:to>
    <xdr:grpSp>
      <xdr:nvGrpSpPr>
        <xdr:cNvPr id="29" name="Groupe 28"/>
        <xdr:cNvGrpSpPr/>
      </xdr:nvGrpSpPr>
      <xdr:grpSpPr>
        <a:xfrm>
          <a:off x="396240" y="99060"/>
          <a:ext cx="12024360" cy="533400"/>
          <a:chOff x="777240" y="121920"/>
          <a:chExt cx="9372600" cy="468000"/>
        </a:xfrm>
      </xdr:grpSpPr>
      <xdr:sp macro="" textlink="">
        <xdr:nvSpPr>
          <xdr:cNvPr id="30" name="Nav"/>
          <xdr:cNvSpPr/>
        </xdr:nvSpPr>
        <xdr:spPr>
          <a:xfrm>
            <a:off x="777240" y="121920"/>
            <a:ext cx="9372600" cy="468000"/>
          </a:xfrm>
          <a:prstGeom prst="rect">
            <a:avLst/>
          </a:prstGeom>
          <a:solidFill>
            <a:srgbClr val="000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Page_home" textlink="CONGIG!$C$7">
        <xdr:nvSpPr>
          <xdr:cNvPr id="31" name="Page1"/>
          <xdr:cNvSpPr/>
        </xdr:nvSpPr>
        <xdr:spPr>
          <a:xfrm>
            <a:off x="8991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C997433-4E03-4229-8668-6A1A7DE1A06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Home</a:t>
            </a:fld>
            <a:endParaRPr lang="fr-FR" sz="1400"/>
          </a:p>
        </xdr:txBody>
      </xdr:sp>
      <xdr:sp macro="[0]!Page_acticle" textlink="CONGIG!$C$8">
        <xdr:nvSpPr>
          <xdr:cNvPr id="32" name="Page2"/>
          <xdr:cNvSpPr/>
        </xdr:nvSpPr>
        <xdr:spPr>
          <a:xfrm>
            <a:off x="20650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8B77994-32F6-44DB-8D77-3D4A76AAF5BF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Article</a:t>
            </a:fld>
            <a:endParaRPr lang="fr-FR" sz="1400"/>
          </a:p>
        </xdr:txBody>
      </xdr:sp>
      <xdr:sp macro="[0]!Page_commande" textlink="CONGIG!$C$9">
        <xdr:nvSpPr>
          <xdr:cNvPr id="33" name="Page3"/>
          <xdr:cNvSpPr/>
        </xdr:nvSpPr>
        <xdr:spPr>
          <a:xfrm>
            <a:off x="32232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530C8CA-A4CC-4C21-B4CF-28408A09BB3C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Commande</a:t>
            </a:fld>
            <a:endParaRPr lang="fr-FR" sz="1400"/>
          </a:p>
        </xdr:txBody>
      </xdr:sp>
      <xdr:sp macro="[0]!Page_bon" textlink="CONGIG!$C$10">
        <xdr:nvSpPr>
          <xdr:cNvPr id="34" name="Page4"/>
          <xdr:cNvSpPr/>
        </xdr:nvSpPr>
        <xdr:spPr>
          <a:xfrm>
            <a:off x="4373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8B42C46-5DF9-47DA-A902-29018B282D07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Bon</a:t>
            </a:fld>
            <a:endParaRPr lang="fr-FR" sz="1400"/>
          </a:p>
        </xdr:txBody>
      </xdr:sp>
      <xdr:sp macro="[0]!Page_booking" textlink="CONGIG!$C$11">
        <xdr:nvSpPr>
          <xdr:cNvPr id="35" name="Page5"/>
          <xdr:cNvSpPr/>
        </xdr:nvSpPr>
        <xdr:spPr>
          <a:xfrm>
            <a:off x="551688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D747874-00CE-4C96-AEED-57C3701AF12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Gestion</a:t>
            </a:fld>
            <a:endParaRPr lang="fr-FR" sz="1400"/>
          </a:p>
        </xdr:txBody>
      </xdr:sp>
      <xdr:sp macro="[0]!Page_fournisseur" textlink="CONGIG!$C$12">
        <xdr:nvSpPr>
          <xdr:cNvPr id="36" name="Page6"/>
          <xdr:cNvSpPr/>
        </xdr:nvSpPr>
        <xdr:spPr>
          <a:xfrm>
            <a:off x="667512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333F38BB-059E-4057-BFEC-E2E7A10454C3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Fournisseur</a:t>
            </a:fld>
            <a:endParaRPr lang="fr-FR" sz="1400"/>
          </a:p>
        </xdr:txBody>
      </xdr:sp>
      <xdr:sp macro="[0]!Page_config" textlink="CONGIG!$C$14">
        <xdr:nvSpPr>
          <xdr:cNvPr id="37" name="Page8"/>
          <xdr:cNvSpPr/>
        </xdr:nvSpPr>
        <xdr:spPr>
          <a:xfrm>
            <a:off x="8983980" y="175260"/>
            <a:ext cx="1080000" cy="350520"/>
          </a:xfrm>
          <a:prstGeom prst="rect">
            <a:avLst/>
          </a:prstGeom>
          <a:solidFill>
            <a:srgbClr val="25BD2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BA7C9CC1-40B1-4BA8-9857-B04B08D6950B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Config</a:t>
            </a:fld>
            <a:endParaRPr lang="fr-FR" sz="1400"/>
          </a:p>
        </xdr:txBody>
      </xdr:sp>
      <xdr:sp macro="[0]!Page_client" textlink="CONGIG!$C$13">
        <xdr:nvSpPr>
          <xdr:cNvPr id="38" name="Page7"/>
          <xdr:cNvSpPr/>
        </xdr:nvSpPr>
        <xdr:spPr>
          <a:xfrm>
            <a:off x="7833360" y="175260"/>
            <a:ext cx="1080000" cy="350520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5B222CDF-22F1-4F46-A933-B487D65454F6}" type="TxLink">
              <a:rPr lang="en-US" sz="1400" b="0" i="0" u="none" strike="noStrike">
                <a:solidFill>
                  <a:srgbClr val="000000"/>
                </a:solidFill>
                <a:latin typeface="Calibri"/>
              </a:rPr>
              <a:pPr algn="ctr"/>
              <a:t>Client</a:t>
            </a:fld>
            <a:endParaRPr lang="fr-FR" sz="1400"/>
          </a:p>
        </xdr:txBody>
      </xdr:sp>
    </xdr:grpSp>
    <xdr:clientData/>
  </xdr:twoCellAnchor>
  <xdr:twoCellAnchor>
    <xdr:from>
      <xdr:col>8</xdr:col>
      <xdr:colOff>137160</xdr:colOff>
      <xdr:row>6</xdr:row>
      <xdr:rowOff>175260</xdr:rowOff>
    </xdr:from>
    <xdr:to>
      <xdr:col>10</xdr:col>
      <xdr:colOff>426720</xdr:colOff>
      <xdr:row>8</xdr:row>
      <xdr:rowOff>0</xdr:rowOff>
    </xdr:to>
    <xdr:grpSp>
      <xdr:nvGrpSpPr>
        <xdr:cNvPr id="45" name="Groupe 44"/>
        <xdr:cNvGrpSpPr/>
      </xdr:nvGrpSpPr>
      <xdr:grpSpPr>
        <a:xfrm>
          <a:off x="8389620" y="1729740"/>
          <a:ext cx="1874520" cy="205740"/>
          <a:chOff x="7147560" y="1729740"/>
          <a:chExt cx="1874520" cy="205740"/>
        </a:xfrm>
      </xdr:grpSpPr>
      <xdr:sp macro="[0]!couleur_fond1" textlink="">
        <xdr:nvSpPr>
          <xdr:cNvPr id="40" name="bcolor1"/>
          <xdr:cNvSpPr/>
        </xdr:nvSpPr>
        <xdr:spPr>
          <a:xfrm>
            <a:off x="7147560" y="1737360"/>
            <a:ext cx="320040" cy="198120"/>
          </a:xfrm>
          <a:prstGeom prst="roundRect">
            <a:avLst/>
          </a:prstGeom>
          <a:solidFill>
            <a:schemeClr val="tx1"/>
          </a:solidFill>
          <a:ln>
            <a:solidFill>
              <a:srgbClr val="FFFF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ouleur_fond2" textlink="">
        <xdr:nvSpPr>
          <xdr:cNvPr id="41" name="bcolor2"/>
          <xdr:cNvSpPr/>
        </xdr:nvSpPr>
        <xdr:spPr>
          <a:xfrm>
            <a:off x="7551420" y="1737360"/>
            <a:ext cx="320040" cy="198120"/>
          </a:xfrm>
          <a:prstGeom prst="roundRect">
            <a:avLst/>
          </a:prstGeom>
          <a:solidFill>
            <a:srgbClr val="25BD29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ouleur_fond3" textlink="">
        <xdr:nvSpPr>
          <xdr:cNvPr id="42" name="bcolor3"/>
          <xdr:cNvSpPr/>
        </xdr:nvSpPr>
        <xdr:spPr>
          <a:xfrm>
            <a:off x="7940040" y="1729740"/>
            <a:ext cx="320040" cy="198120"/>
          </a:xfrm>
          <a:prstGeom prst="roundRect">
            <a:avLst/>
          </a:prstGeom>
          <a:solidFill>
            <a:srgbClr val="B3A2C7"/>
          </a:solidFill>
          <a:ln>
            <a:solidFill>
              <a:srgbClr val="FFFF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ouleur_fond4" textlink="">
        <xdr:nvSpPr>
          <xdr:cNvPr id="43" name="bcolor4"/>
          <xdr:cNvSpPr/>
        </xdr:nvSpPr>
        <xdr:spPr>
          <a:xfrm>
            <a:off x="8328660" y="1737360"/>
            <a:ext cx="320040" cy="198120"/>
          </a:xfrm>
          <a:prstGeom prst="roundRect">
            <a:avLst/>
          </a:prstGeom>
          <a:solidFill>
            <a:srgbClr val="8EB4E3"/>
          </a:solidFill>
          <a:ln>
            <a:solidFill>
              <a:srgbClr val="FFFF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ouleur_fond5" textlink="">
        <xdr:nvSpPr>
          <xdr:cNvPr id="44" name="bcolor5"/>
          <xdr:cNvSpPr/>
        </xdr:nvSpPr>
        <xdr:spPr>
          <a:xfrm>
            <a:off x="8702040" y="1737360"/>
            <a:ext cx="320040" cy="198120"/>
          </a:xfrm>
          <a:prstGeom prst="roundRect">
            <a:avLst/>
          </a:prstGeom>
          <a:solidFill>
            <a:srgbClr val="C00000"/>
          </a:solidFill>
          <a:ln>
            <a:solidFill>
              <a:srgbClr val="FFFFFF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129540</xdr:colOff>
      <xdr:row>8</xdr:row>
      <xdr:rowOff>182880</xdr:rowOff>
    </xdr:from>
    <xdr:to>
      <xdr:col>8</xdr:col>
      <xdr:colOff>449580</xdr:colOff>
      <xdr:row>10</xdr:row>
      <xdr:rowOff>0</xdr:rowOff>
    </xdr:to>
    <xdr:sp macro="[0]!Couleur_page1" textlink="">
      <xdr:nvSpPr>
        <xdr:cNvPr id="47" name="pcolor1"/>
        <xdr:cNvSpPr/>
      </xdr:nvSpPr>
      <xdr:spPr>
        <a:xfrm>
          <a:off x="7139940" y="2118360"/>
          <a:ext cx="320040" cy="198120"/>
        </a:xfrm>
        <a:prstGeom prst="roundRect">
          <a:avLst/>
        </a:prstGeom>
        <a:solidFill>
          <a:srgbClr val="0044CC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533400</xdr:colOff>
      <xdr:row>8</xdr:row>
      <xdr:rowOff>182880</xdr:rowOff>
    </xdr:from>
    <xdr:to>
      <xdr:col>9</xdr:col>
      <xdr:colOff>60960</xdr:colOff>
      <xdr:row>10</xdr:row>
      <xdr:rowOff>0</xdr:rowOff>
    </xdr:to>
    <xdr:sp macro="[0]!Couleur_page2" textlink="">
      <xdr:nvSpPr>
        <xdr:cNvPr id="48" name="pcolor2"/>
        <xdr:cNvSpPr/>
      </xdr:nvSpPr>
      <xdr:spPr>
        <a:xfrm>
          <a:off x="7543800" y="2118360"/>
          <a:ext cx="320040" cy="198120"/>
        </a:xfrm>
        <a:prstGeom prst="roundRect">
          <a:avLst/>
        </a:prstGeom>
        <a:solidFill>
          <a:srgbClr val="25BD29"/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129540</xdr:colOff>
      <xdr:row>8</xdr:row>
      <xdr:rowOff>175260</xdr:rowOff>
    </xdr:from>
    <xdr:to>
      <xdr:col>9</xdr:col>
      <xdr:colOff>449580</xdr:colOff>
      <xdr:row>9</xdr:row>
      <xdr:rowOff>182880</xdr:rowOff>
    </xdr:to>
    <xdr:sp macro="[0]!Couleur_page3" textlink="">
      <xdr:nvSpPr>
        <xdr:cNvPr id="49" name="pcolor3"/>
        <xdr:cNvSpPr/>
      </xdr:nvSpPr>
      <xdr:spPr>
        <a:xfrm>
          <a:off x="7932420" y="2110740"/>
          <a:ext cx="320040" cy="198120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518160</xdr:colOff>
      <xdr:row>8</xdr:row>
      <xdr:rowOff>182880</xdr:rowOff>
    </xdr:from>
    <xdr:to>
      <xdr:col>10</xdr:col>
      <xdr:colOff>45720</xdr:colOff>
      <xdr:row>10</xdr:row>
      <xdr:rowOff>0</xdr:rowOff>
    </xdr:to>
    <xdr:sp macro="[0]!Couleur_page4" textlink="">
      <xdr:nvSpPr>
        <xdr:cNvPr id="50" name="pcolor4"/>
        <xdr:cNvSpPr/>
      </xdr:nvSpPr>
      <xdr:spPr>
        <a:xfrm>
          <a:off x="8321040" y="2118360"/>
          <a:ext cx="320040" cy="19812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99060</xdr:colOff>
      <xdr:row>8</xdr:row>
      <xdr:rowOff>182880</xdr:rowOff>
    </xdr:from>
    <xdr:to>
      <xdr:col>10</xdr:col>
      <xdr:colOff>419100</xdr:colOff>
      <xdr:row>10</xdr:row>
      <xdr:rowOff>0</xdr:rowOff>
    </xdr:to>
    <xdr:sp macro="[0]!Couleur_page5" textlink="">
      <xdr:nvSpPr>
        <xdr:cNvPr id="51" name="pcolor5"/>
        <xdr:cNvSpPr/>
      </xdr:nvSpPr>
      <xdr:spPr>
        <a:xfrm>
          <a:off x="8694420" y="2118360"/>
          <a:ext cx="320040" cy="19812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rgbClr val="FFFF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B5:V33" totalsRowShown="0" headerRowDxfId="44">
  <tableColumns count="21">
    <tableColumn id="1" name="Nr Article" dataDxfId="43"/>
    <tableColumn id="2" name="Fournisseur" dataDxfId="42"/>
    <tableColumn id="3" name="Description" dataDxfId="41"/>
    <tableColumn id="4" name="Prix unité" dataDxfId="40"/>
    <tableColumn id="5" name="Stock" dataDxfId="39">
      <calculatedColumnFormula>SUMIFS(Tableau6[Nombre],Tableau6[Nr Article],Tableau4[[#This Row],[Nr Article]],Tableau6[Type],"Entrée")-SUMIFS(Tableau6[Nombre],Tableau6[Nr Article],Tableau4[[#This Row],[Nr Article]],Tableau6[Type],"Sortie")</calculatedColumnFormula>
    </tableColumn>
    <tableColumn id="6" name="Valeur stock" dataCellStyle="Monétaire">
      <calculatedColumnFormula>E6*F6</calculatedColumnFormula>
    </tableColumn>
    <tableColumn id="7" name="Stock mini" dataDxfId="38"/>
    <tableColumn id="8" name="Flag" dataDxfId="37">
      <calculatedColumnFormula>IF(F6&lt;H6,1,"")</calculatedColumnFormula>
    </tableColumn>
    <tableColumn id="21" name="Status" dataDxfId="36"/>
    <tableColumn id="9" name="Vide"/>
    <tableColumn id="10" name="100" dataDxfId="35"/>
    <tableColumn id="11" name="200" dataDxfId="34"/>
    <tableColumn id="12" name="300" dataDxfId="33"/>
    <tableColumn id="13" name="400" dataDxfId="32"/>
    <tableColumn id="14" name="500" dataDxfId="31"/>
    <tableColumn id="15" name="1000" dataDxfId="30"/>
    <tableColumn id="16" name="2000" dataDxfId="29"/>
    <tableColumn id="17" name="3000" dataDxfId="28"/>
    <tableColumn id="18" name="4000" dataDxfId="27"/>
    <tableColumn id="19" name="5000" dataDxfId="26"/>
    <tableColumn id="20" name="&gt; " dataDxfId="2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B5:K6" insertRow="1" totalsRowShown="0" headerRowDxfId="23">
  <autoFilter ref="B5:K6"/>
  <tableColumns count="10">
    <tableColumn id="1" name="Nr Commande" dataDxfId="22"/>
    <tableColumn id="2" name="Date" dataDxfId="21"/>
    <tableColumn id="3" name="Nr Article" dataDxfId="20"/>
    <tableColumn id="4" name="Fournisseur" dataDxfId="19"/>
    <tableColumn id="9" name="Nom" dataDxfId="18"/>
    <tableColumn id="5" name="Nombre" dataDxfId="17" dataCellStyle="Milliers"/>
    <tableColumn id="6" name="prix" dataDxfId="16" dataCellStyle="Milliers"/>
    <tableColumn id="7" name="Prix total" dataDxfId="15" dataCellStyle="Monétaire">
      <calculatedColumnFormula>Tableau7[[#This Row],[prix]]*Tableau7[[#This Row],[Nombre]]</calculatedColumnFormula>
    </tableColumn>
    <tableColumn id="10" name="Contrôle" dataDxfId="14"/>
    <tableColumn id="11" name="Check" dataDxfId="13">
      <calculatedColumnFormula>IF(Tableau7[[#This Row],[Contrôle]]=Tableau7[[#This Row],[Nombre]],"Close","Open")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B5:I6" insertRow="1" totalsRowShown="0" headerRowDxfId="12">
  <tableColumns count="8">
    <tableColumn id="1" name="Type"/>
    <tableColumn id="2" name="Nr facture"/>
    <tableColumn id="3" name="Nr bon de commande"/>
    <tableColumn id="4" name="Fournisseur"/>
    <tableColumn id="5" name="Client"/>
    <tableColumn id="6" name="Nr Article"/>
    <tableColumn id="7" name="Nombre" dataDxfId="11"/>
    <tableColumn id="8" name="Ranking" dataDxfId="10">
      <calculatedColumnFormula>IF(Tableau6[Type]="Sortie",COUNTIFS(Tableau6[Type],"Sortie",Tableau6[Nombre],"&gt;"&amp;Tableau6[[#This Row],[Nombre]])+1,"")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B5:I11" totalsRowShown="0">
  <autoFilter ref="B5:I11"/>
  <tableColumns count="8">
    <tableColumn id="1" name="Nom"/>
    <tableColumn id="2" name="Adresse"/>
    <tableColumn id="3" name="Cp"/>
    <tableColumn id="4" name="Ville"/>
    <tableColumn id="5" name="Pays"/>
    <tableColumn id="6" name="Telephone" dataDxfId="9"/>
    <tableColumn id="7" name="Mail" dataCellStyle="Lien hypertexte"/>
    <tableColumn id="8" name="Group">
      <calculatedColumnFormula>CONCATENATE(B6,"-",D6,"-",E6)</calculatedColumnFormula>
    </tableColumn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B5:I15" totalsRowShown="0" dataDxfId="8">
  <autoFilter ref="B5:I15"/>
  <sortState ref="B6:I15">
    <sortCondition ref="B5:B15"/>
  </sortState>
  <tableColumns count="8">
    <tableColumn id="1" name="Nom" dataDxfId="7"/>
    <tableColumn id="2" name="Adresse" dataDxfId="6"/>
    <tableColumn id="3" name="Cp" dataDxfId="5"/>
    <tableColumn id="4" name="Ville" dataDxfId="4"/>
    <tableColumn id="5" name="Pays" dataDxfId="3"/>
    <tableColumn id="6" name="Telephone" dataDxfId="2"/>
    <tableColumn id="7" name="Mail" dataDxfId="1"/>
    <tableColumn id="8" name="Group" dataDxfId="0">
      <calculatedColumnFormula>CONCATENATE(B6,"-",D6,"-",E6)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6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2.xml"/><Relationship Id="rId4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5" Type="http://schemas.openxmlformats.org/officeDocument/2006/relationships/table" Target="../tables/table3.xml"/><Relationship Id="rId4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173"/>
  <sheetViews>
    <sheetView showGridLines="0" showRowColHeaders="0" workbookViewId="0">
      <selection activeCell="R50" sqref="R50"/>
    </sheetView>
  </sheetViews>
  <sheetFormatPr baseColWidth="10" defaultRowHeight="14.4" x14ac:dyDescent="0.3"/>
  <cols>
    <col min="1" max="1" width="2.33203125" customWidth="1"/>
    <col min="7" max="7" width="13.21875" customWidth="1"/>
    <col min="17" max="17" width="5.44140625" customWidth="1"/>
  </cols>
  <sheetData>
    <row r="1" spans="1:24" ht="49.95" customHeight="1" x14ac:dyDescent="0.3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</row>
    <row r="2" spans="1:24" x14ac:dyDescent="0.3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</row>
    <row r="3" spans="1:24" x14ac:dyDescent="0.3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</row>
    <row r="4" spans="1:24" x14ac:dyDescent="0.3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</row>
    <row r="5" spans="1:24" x14ac:dyDescent="0.3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</row>
    <row r="6" spans="1:24" x14ac:dyDescent="0.3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</row>
    <row r="7" spans="1:24" x14ac:dyDescent="0.3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</row>
    <row r="8" spans="1:24" x14ac:dyDescent="0.3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</row>
    <row r="9" spans="1:24" x14ac:dyDescent="0.3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</row>
    <row r="10" spans="1:24" x14ac:dyDescent="0.3">
      <c r="A10" s="56"/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</row>
    <row r="11" spans="1:24" x14ac:dyDescent="0.3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</row>
    <row r="12" spans="1:24" x14ac:dyDescent="0.3">
      <c r="A12" s="56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</row>
    <row r="13" spans="1:24" x14ac:dyDescent="0.3">
      <c r="A13" s="56"/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</row>
    <row r="14" spans="1:24" x14ac:dyDescent="0.3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</row>
    <row r="15" spans="1:24" x14ac:dyDescent="0.3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</row>
    <row r="16" spans="1:24" x14ac:dyDescent="0.3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</row>
    <row r="17" spans="1:24" x14ac:dyDescent="0.3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</row>
    <row r="18" spans="1:24" x14ac:dyDescent="0.3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</row>
    <row r="19" spans="1:24" x14ac:dyDescent="0.3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</row>
    <row r="20" spans="1:24" x14ac:dyDescent="0.3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</row>
    <row r="21" spans="1:24" x14ac:dyDescent="0.3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</row>
    <row r="22" spans="1:24" x14ac:dyDescent="0.3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</row>
    <row r="23" spans="1:24" x14ac:dyDescent="0.3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</row>
    <row r="24" spans="1:24" x14ac:dyDescent="0.3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</row>
    <row r="25" spans="1:24" x14ac:dyDescent="0.3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</row>
    <row r="26" spans="1:24" x14ac:dyDescent="0.3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</row>
    <row r="27" spans="1:24" x14ac:dyDescent="0.3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</row>
    <row r="28" spans="1:24" x14ac:dyDescent="0.3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</row>
    <row r="29" spans="1:24" x14ac:dyDescent="0.3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</row>
    <row r="30" spans="1:24" x14ac:dyDescent="0.3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</row>
    <row r="31" spans="1:24" x14ac:dyDescent="0.3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</row>
    <row r="32" spans="1:24" x14ac:dyDescent="0.3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</row>
    <row r="33" spans="1:24" x14ac:dyDescent="0.3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</row>
    <row r="34" spans="1:24" x14ac:dyDescent="0.3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</row>
    <row r="35" spans="1:24" x14ac:dyDescent="0.3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</row>
    <row r="36" spans="1:24" x14ac:dyDescent="0.3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</row>
    <row r="37" spans="1:24" x14ac:dyDescent="0.3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</row>
    <row r="38" spans="1:24" x14ac:dyDescent="0.3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</row>
    <row r="39" spans="1:24" x14ac:dyDescent="0.3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</row>
    <row r="40" spans="1:24" x14ac:dyDescent="0.3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</row>
    <row r="41" spans="1:24" x14ac:dyDescent="0.3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</row>
    <row r="42" spans="1:24" x14ac:dyDescent="0.3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</row>
    <row r="43" spans="1:24" x14ac:dyDescent="0.3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</row>
    <row r="44" spans="1:24" x14ac:dyDescent="0.3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</row>
    <row r="45" spans="1:24" x14ac:dyDescent="0.3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</row>
    <row r="46" spans="1:24" x14ac:dyDescent="0.3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</row>
    <row r="47" spans="1:24" x14ac:dyDescent="0.3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</row>
    <row r="48" spans="1:24" x14ac:dyDescent="0.3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</row>
    <row r="49" spans="1:24" x14ac:dyDescent="0.3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</row>
    <row r="50" spans="1:24" x14ac:dyDescent="0.3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</row>
    <row r="51" spans="1:24" x14ac:dyDescent="0.3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</row>
    <row r="52" spans="1:24" x14ac:dyDescent="0.3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</row>
    <row r="53" spans="1:24" x14ac:dyDescent="0.3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</row>
    <row r="54" spans="1:24" x14ac:dyDescent="0.3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</row>
    <row r="55" spans="1:24" x14ac:dyDescent="0.3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</row>
    <row r="56" spans="1:24" x14ac:dyDescent="0.3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</row>
    <row r="57" spans="1:24" x14ac:dyDescent="0.3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</row>
    <row r="58" spans="1:24" x14ac:dyDescent="0.3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</row>
    <row r="59" spans="1:24" x14ac:dyDescent="0.3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</row>
    <row r="60" spans="1:24" x14ac:dyDescent="0.3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</row>
    <row r="61" spans="1:24" x14ac:dyDescent="0.3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</row>
    <row r="62" spans="1:24" x14ac:dyDescent="0.3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</row>
    <row r="63" spans="1:24" x14ac:dyDescent="0.3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</row>
    <row r="64" spans="1:24" x14ac:dyDescent="0.3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</row>
    <row r="65" spans="1:24" x14ac:dyDescent="0.3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</row>
    <row r="66" spans="1:24" x14ac:dyDescent="0.3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</row>
    <row r="67" spans="1:24" x14ac:dyDescent="0.3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</row>
    <row r="68" spans="1:24" x14ac:dyDescent="0.3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</row>
    <row r="69" spans="1:24" x14ac:dyDescent="0.3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</row>
    <row r="70" spans="1:24" x14ac:dyDescent="0.3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</row>
    <row r="71" spans="1:24" x14ac:dyDescent="0.3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</row>
    <row r="72" spans="1:24" x14ac:dyDescent="0.3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</row>
    <row r="73" spans="1:24" x14ac:dyDescent="0.3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</row>
    <row r="74" spans="1:24" x14ac:dyDescent="0.3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</row>
    <row r="75" spans="1:24" x14ac:dyDescent="0.3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</row>
    <row r="76" spans="1:24" x14ac:dyDescent="0.3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</row>
    <row r="77" spans="1:24" x14ac:dyDescent="0.3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</row>
    <row r="78" spans="1:24" x14ac:dyDescent="0.3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</row>
    <row r="79" spans="1:24" x14ac:dyDescent="0.3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</row>
    <row r="80" spans="1:24" x14ac:dyDescent="0.3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</row>
    <row r="81" spans="1:24" x14ac:dyDescent="0.3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</row>
    <row r="82" spans="1:24" x14ac:dyDescent="0.3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</row>
    <row r="83" spans="1:24" x14ac:dyDescent="0.3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</row>
    <row r="84" spans="1:24" x14ac:dyDescent="0.3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</row>
    <row r="85" spans="1:24" x14ac:dyDescent="0.3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</row>
    <row r="86" spans="1:24" x14ac:dyDescent="0.3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</row>
    <row r="87" spans="1:24" x14ac:dyDescent="0.3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</row>
    <row r="88" spans="1:24" x14ac:dyDescent="0.3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</row>
    <row r="89" spans="1:24" x14ac:dyDescent="0.3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</row>
    <row r="90" spans="1:24" x14ac:dyDescent="0.3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</row>
    <row r="91" spans="1:24" x14ac:dyDescent="0.3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</row>
    <row r="92" spans="1:24" x14ac:dyDescent="0.3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</row>
    <row r="93" spans="1:24" x14ac:dyDescent="0.3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</row>
    <row r="94" spans="1:24" x14ac:dyDescent="0.3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</row>
    <row r="95" spans="1:24" x14ac:dyDescent="0.3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</row>
    <row r="96" spans="1:24" x14ac:dyDescent="0.3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</row>
    <row r="97" spans="1:24" x14ac:dyDescent="0.3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</row>
    <row r="98" spans="1:24" x14ac:dyDescent="0.3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</row>
    <row r="99" spans="1:24" x14ac:dyDescent="0.3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</row>
    <row r="100" spans="1:24" x14ac:dyDescent="0.3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</row>
    <row r="101" spans="1:24" x14ac:dyDescent="0.3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</row>
    <row r="102" spans="1:24" x14ac:dyDescent="0.3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</row>
    <row r="103" spans="1:24" x14ac:dyDescent="0.3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</row>
    <row r="104" spans="1:24" x14ac:dyDescent="0.3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</row>
    <row r="105" spans="1:24" x14ac:dyDescent="0.3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</row>
    <row r="106" spans="1:24" x14ac:dyDescent="0.3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</row>
    <row r="107" spans="1:24" x14ac:dyDescent="0.3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</row>
    <row r="108" spans="1:24" x14ac:dyDescent="0.3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</row>
    <row r="109" spans="1:24" x14ac:dyDescent="0.3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</row>
    <row r="110" spans="1:24" x14ac:dyDescent="0.3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</row>
    <row r="111" spans="1:24" x14ac:dyDescent="0.3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</row>
    <row r="112" spans="1:24" x14ac:dyDescent="0.3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</row>
    <row r="113" spans="1:24" x14ac:dyDescent="0.3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</row>
    <row r="114" spans="1:24" x14ac:dyDescent="0.3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</row>
    <row r="115" spans="1:24" x14ac:dyDescent="0.3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</row>
    <row r="116" spans="1:24" x14ac:dyDescent="0.3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</row>
    <row r="117" spans="1:24" x14ac:dyDescent="0.3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</row>
    <row r="118" spans="1:24" x14ac:dyDescent="0.3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</row>
    <row r="119" spans="1:24" x14ac:dyDescent="0.3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</row>
    <row r="120" spans="1:24" x14ac:dyDescent="0.3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</row>
    <row r="121" spans="1:24" x14ac:dyDescent="0.3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</row>
    <row r="122" spans="1:24" x14ac:dyDescent="0.3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</row>
    <row r="123" spans="1:24" x14ac:dyDescent="0.3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</row>
    <row r="124" spans="1:24" x14ac:dyDescent="0.3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</row>
    <row r="125" spans="1:24" x14ac:dyDescent="0.3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</row>
    <row r="126" spans="1:24" x14ac:dyDescent="0.3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</row>
    <row r="127" spans="1:24" x14ac:dyDescent="0.3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</row>
    <row r="128" spans="1:24" x14ac:dyDescent="0.3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</row>
    <row r="129" spans="1:24" x14ac:dyDescent="0.3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</row>
    <row r="130" spans="1:24" x14ac:dyDescent="0.3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  <c r="X130" s="56"/>
    </row>
    <row r="131" spans="1:24" x14ac:dyDescent="0.3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</row>
    <row r="132" spans="1:24" x14ac:dyDescent="0.3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</row>
    <row r="133" spans="1:24" x14ac:dyDescent="0.3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</row>
    <row r="134" spans="1:24" x14ac:dyDescent="0.3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  <c r="X134" s="56"/>
    </row>
    <row r="135" spans="1:24" x14ac:dyDescent="0.3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</row>
    <row r="136" spans="1:24" x14ac:dyDescent="0.3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</row>
    <row r="137" spans="1:24" x14ac:dyDescent="0.3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</row>
    <row r="138" spans="1:24" x14ac:dyDescent="0.3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</row>
    <row r="139" spans="1:24" x14ac:dyDescent="0.3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  <c r="X139" s="56"/>
    </row>
    <row r="140" spans="1:24" x14ac:dyDescent="0.3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</row>
    <row r="141" spans="1:24" x14ac:dyDescent="0.3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</row>
    <row r="142" spans="1:24" x14ac:dyDescent="0.3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</row>
    <row r="143" spans="1:24" x14ac:dyDescent="0.3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  <c r="X143" s="56"/>
    </row>
    <row r="144" spans="1:24" x14ac:dyDescent="0.3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  <c r="X144" s="56"/>
    </row>
    <row r="145" spans="1:24" x14ac:dyDescent="0.3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  <c r="X145" s="56"/>
    </row>
    <row r="146" spans="1:24" x14ac:dyDescent="0.3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  <c r="X146" s="56"/>
    </row>
    <row r="147" spans="1:24" x14ac:dyDescent="0.3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  <c r="X147" s="56"/>
    </row>
    <row r="148" spans="1:24" x14ac:dyDescent="0.3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  <c r="X148" s="56"/>
    </row>
    <row r="149" spans="1:24" x14ac:dyDescent="0.3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  <c r="X149" s="56"/>
    </row>
    <row r="150" spans="1:24" x14ac:dyDescent="0.3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  <c r="X150" s="56"/>
    </row>
    <row r="151" spans="1:24" x14ac:dyDescent="0.3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</row>
    <row r="152" spans="1:24" x14ac:dyDescent="0.3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</row>
    <row r="153" spans="1:24" x14ac:dyDescent="0.3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</row>
    <row r="154" spans="1:24" x14ac:dyDescent="0.3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</row>
    <row r="155" spans="1:24" x14ac:dyDescent="0.3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</row>
    <row r="156" spans="1:24" x14ac:dyDescent="0.3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</row>
    <row r="157" spans="1:24" x14ac:dyDescent="0.3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</row>
    <row r="158" spans="1:24" x14ac:dyDescent="0.3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</row>
    <row r="159" spans="1:24" x14ac:dyDescent="0.3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</row>
    <row r="160" spans="1:24" x14ac:dyDescent="0.3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</row>
    <row r="161" spans="1:24" x14ac:dyDescent="0.3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</row>
    <row r="162" spans="1:24" x14ac:dyDescent="0.3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</row>
    <row r="163" spans="1:24" x14ac:dyDescent="0.3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</row>
    <row r="164" spans="1:24" x14ac:dyDescent="0.3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</row>
    <row r="165" spans="1:24" x14ac:dyDescent="0.3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  <c r="X165" s="56"/>
    </row>
    <row r="166" spans="1:24" x14ac:dyDescent="0.3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</row>
    <row r="167" spans="1:24" x14ac:dyDescent="0.3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  <c r="X167" s="56"/>
    </row>
    <row r="168" spans="1:24" x14ac:dyDescent="0.3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</row>
    <row r="169" spans="1:24" x14ac:dyDescent="0.3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</row>
    <row r="170" spans="1:24" x14ac:dyDescent="0.3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</row>
    <row r="171" spans="1:24" x14ac:dyDescent="0.3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</row>
    <row r="172" spans="1:24" x14ac:dyDescent="0.3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</row>
    <row r="173" spans="1:24" x14ac:dyDescent="0.3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QUITTER_Cliquer">
                <anchor moveWithCells="1" sizeWithCells="1">
                  <from>
                    <xdr:col>1</xdr:col>
                    <xdr:colOff>777240</xdr:colOff>
                    <xdr:row>27</xdr:row>
                    <xdr:rowOff>106680</xdr:rowOff>
                  </from>
                  <to>
                    <xdr:col>15</xdr:col>
                    <xdr:colOff>236220</xdr:colOff>
                    <xdr:row>29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33"/>
  <sheetViews>
    <sheetView showGridLines="0" showRowColHeaders="0" zoomScaleNormal="100" workbookViewId="0">
      <selection activeCell="E31" sqref="E31"/>
    </sheetView>
  </sheetViews>
  <sheetFormatPr baseColWidth="10" defaultRowHeight="14.4" x14ac:dyDescent="0.3"/>
  <cols>
    <col min="1" max="1" width="1.77734375" customWidth="1"/>
    <col min="2" max="2" width="17.44140625" customWidth="1"/>
    <col min="3" max="3" width="11.88671875" bestFit="1" customWidth="1"/>
    <col min="4" max="4" width="43" bestFit="1" customWidth="1"/>
    <col min="5" max="5" width="10.77734375" customWidth="1"/>
    <col min="6" max="6" width="7.5546875" style="3" customWidth="1"/>
    <col min="7" max="7" width="13.21875" customWidth="1"/>
    <col min="8" max="8" width="9.77734375" bestFit="1" customWidth="1"/>
    <col min="9" max="9" width="11.44140625" style="3" customWidth="1"/>
    <col min="10" max="10" width="6.21875" style="2" bestFit="1" customWidth="1"/>
    <col min="11" max="11" width="1.5546875" customWidth="1"/>
    <col min="12" max="22" width="6.5546875" style="3" customWidth="1"/>
  </cols>
  <sheetData>
    <row r="1" spans="1:22" s="2" customFormat="1" ht="49.95" customHeight="1" x14ac:dyDescent="0.3">
      <c r="F1" s="3"/>
      <c r="I1" s="3"/>
    </row>
    <row r="4" spans="1:22" x14ac:dyDescent="0.3">
      <c r="L4" s="30">
        <v>100</v>
      </c>
      <c r="M4" s="30">
        <v>200</v>
      </c>
      <c r="N4" s="30">
        <v>300</v>
      </c>
      <c r="O4" s="30">
        <v>400</v>
      </c>
      <c r="P4" s="30">
        <v>500</v>
      </c>
      <c r="Q4" s="30">
        <v>1000</v>
      </c>
      <c r="R4" s="30">
        <v>2000</v>
      </c>
      <c r="S4" s="30">
        <v>3000</v>
      </c>
      <c r="T4" s="30">
        <v>4000</v>
      </c>
      <c r="U4" s="30">
        <v>5000</v>
      </c>
      <c r="V4" s="30"/>
    </row>
    <row r="5" spans="1:22" ht="15" thickBot="1" x14ac:dyDescent="0.35">
      <c r="A5" s="3"/>
      <c r="B5" s="3" t="s">
        <v>13</v>
      </c>
      <c r="C5" s="3" t="s">
        <v>0</v>
      </c>
      <c r="D5" s="3" t="s">
        <v>14</v>
      </c>
      <c r="E5" s="3" t="s">
        <v>15</v>
      </c>
      <c r="F5" s="3" t="s">
        <v>16</v>
      </c>
      <c r="G5" s="3" t="s">
        <v>17</v>
      </c>
      <c r="H5" s="3" t="s">
        <v>18</v>
      </c>
      <c r="I5" s="3" t="s">
        <v>19</v>
      </c>
      <c r="J5" s="3" t="s">
        <v>24</v>
      </c>
      <c r="K5" s="6" t="s">
        <v>20</v>
      </c>
      <c r="L5" s="29" t="s">
        <v>73</v>
      </c>
      <c r="M5" s="29" t="s">
        <v>67</v>
      </c>
      <c r="N5" s="29" t="s">
        <v>72</v>
      </c>
      <c r="O5" s="29" t="s">
        <v>68</v>
      </c>
      <c r="P5" s="29" t="s">
        <v>64</v>
      </c>
      <c r="Q5" s="29" t="s">
        <v>65</v>
      </c>
      <c r="R5" s="29" t="s">
        <v>66</v>
      </c>
      <c r="S5" s="29" t="s">
        <v>71</v>
      </c>
      <c r="T5" s="29" t="s">
        <v>70</v>
      </c>
      <c r="U5" s="29" t="s">
        <v>69</v>
      </c>
      <c r="V5" s="3" t="s">
        <v>74</v>
      </c>
    </row>
    <row r="6" spans="1:22" ht="17.399999999999999" customHeight="1" thickBot="1" x14ac:dyDescent="0.35">
      <c r="B6" s="19" t="s">
        <v>78</v>
      </c>
      <c r="C6" s="21" t="s">
        <v>108</v>
      </c>
      <c r="D6" s="59" t="s">
        <v>114</v>
      </c>
      <c r="E6" s="18">
        <v>100</v>
      </c>
      <c r="F6" s="15">
        <f>SUMIFS(Tableau6[Nombre],Tableau6[Nr Article],Tableau4[[#This Row],[Nr Article]],Tableau6[Type],"Entrée")-SUMIFS(Tableau6[Nombre],Tableau6[Nr Article],Tableau4[[#This Row],[Nr Article]],Tableau6[Type],"Sortie")</f>
        <v>0</v>
      </c>
      <c r="G6" s="17">
        <f>E6*F6</f>
        <v>0</v>
      </c>
      <c r="H6" s="16">
        <v>1</v>
      </c>
      <c r="I6" s="13">
        <f>IF(F6&lt;H6,1,"")</f>
        <v>1</v>
      </c>
      <c r="J6" s="13" t="s">
        <v>76</v>
      </c>
      <c r="K6" s="6"/>
    </row>
    <row r="7" spans="1:22" ht="17.399999999999999" customHeight="1" thickBot="1" x14ac:dyDescent="0.35">
      <c r="B7" s="19" t="s">
        <v>79</v>
      </c>
      <c r="C7" s="22" t="s">
        <v>108</v>
      </c>
      <c r="D7" s="59" t="s">
        <v>115</v>
      </c>
      <c r="E7" s="18">
        <v>150</v>
      </c>
      <c r="F7" s="15">
        <f>SUMIFS(Tableau6[Nombre],Tableau6[Nr Article],Tableau4[[#This Row],[Nr Article]],Tableau6[Type],"Entrée")-SUMIFS(Tableau6[Nombre],Tableau6[Nr Article],Tableau4[[#This Row],[Nr Article]],Tableau6[Type],"Sortie")</f>
        <v>0</v>
      </c>
      <c r="G7" s="20">
        <f t="shared" ref="G7:G19" si="0">E7*F7</f>
        <v>0</v>
      </c>
      <c r="H7" s="16">
        <v>2</v>
      </c>
      <c r="I7" s="13">
        <f t="shared" ref="I7:I19" si="1">IF(F7&lt;H7,1,"")</f>
        <v>1</v>
      </c>
      <c r="J7" s="13" t="s">
        <v>76</v>
      </c>
    </row>
    <row r="8" spans="1:22" ht="17.399999999999999" customHeight="1" thickBot="1" x14ac:dyDescent="0.35">
      <c r="B8" s="19" t="s">
        <v>80</v>
      </c>
      <c r="C8" s="22" t="s">
        <v>108</v>
      </c>
      <c r="D8" s="59" t="s">
        <v>116</v>
      </c>
      <c r="E8" s="18">
        <v>200</v>
      </c>
      <c r="F8" s="15">
        <f>SUMIFS(Tableau6[Nombre],Tableau6[Nr Article],Tableau4[[#This Row],[Nr Article]],Tableau6[Type],"Entrée")-SUMIFS(Tableau6[Nombre],Tableau6[Nr Article],Tableau4[[#This Row],[Nr Article]],Tableau6[Type],"Sortie")</f>
        <v>0</v>
      </c>
      <c r="G8" s="20">
        <f t="shared" si="0"/>
        <v>0</v>
      </c>
      <c r="H8" s="16">
        <v>3</v>
      </c>
      <c r="I8" s="13">
        <f t="shared" si="1"/>
        <v>1</v>
      </c>
      <c r="J8" s="13" t="s">
        <v>76</v>
      </c>
    </row>
    <row r="9" spans="1:22" ht="17.399999999999999" customHeight="1" thickBot="1" x14ac:dyDescent="0.35">
      <c r="B9" s="19" t="s">
        <v>81</v>
      </c>
      <c r="C9" s="22" t="s">
        <v>108</v>
      </c>
      <c r="D9" s="59" t="s">
        <v>117</v>
      </c>
      <c r="E9" s="18">
        <v>60</v>
      </c>
      <c r="F9" s="15">
        <f>SUMIFS(Tableau6[Nombre],Tableau6[Nr Article],Tableau4[[#This Row],[Nr Article]],Tableau6[Type],"Entrée")-SUMIFS(Tableau6[Nombre],Tableau6[Nr Article],Tableau4[[#This Row],[Nr Article]],Tableau6[Type],"Sortie")</f>
        <v>0</v>
      </c>
      <c r="G9" s="20">
        <f t="shared" si="0"/>
        <v>0</v>
      </c>
      <c r="H9" s="16">
        <v>4</v>
      </c>
      <c r="I9" s="13">
        <f t="shared" si="1"/>
        <v>1</v>
      </c>
      <c r="J9" s="13" t="s">
        <v>76</v>
      </c>
    </row>
    <row r="10" spans="1:22" ht="17.399999999999999" customHeight="1" thickBot="1" x14ac:dyDescent="0.35">
      <c r="B10" s="19" t="s">
        <v>82</v>
      </c>
      <c r="C10" s="22" t="s">
        <v>108</v>
      </c>
      <c r="D10" s="59" t="s">
        <v>118</v>
      </c>
      <c r="E10" s="18">
        <v>80</v>
      </c>
      <c r="F10" s="15">
        <f>SUMIFS(Tableau6[Nombre],Tableau6[Nr Article],Tableau4[[#This Row],[Nr Article]],Tableau6[Type],"Entrée")-SUMIFS(Tableau6[Nombre],Tableau6[Nr Article],Tableau4[[#This Row],[Nr Article]],Tableau6[Type],"Sortie")</f>
        <v>0</v>
      </c>
      <c r="G10" s="20">
        <f t="shared" si="0"/>
        <v>0</v>
      </c>
      <c r="H10" s="16">
        <v>5</v>
      </c>
      <c r="I10" s="13">
        <f t="shared" si="1"/>
        <v>1</v>
      </c>
      <c r="J10" s="13" t="s">
        <v>76</v>
      </c>
    </row>
    <row r="11" spans="1:22" ht="17.399999999999999" customHeight="1" thickBot="1" x14ac:dyDescent="0.35">
      <c r="B11" s="19" t="s">
        <v>83</v>
      </c>
      <c r="C11" s="22" t="s">
        <v>108</v>
      </c>
      <c r="D11" s="59" t="s">
        <v>119</v>
      </c>
      <c r="E11" s="18">
        <v>100</v>
      </c>
      <c r="F11" s="15">
        <f>SUMIFS(Tableau6[Nombre],Tableau6[Nr Article],Tableau4[[#This Row],[Nr Article]],Tableau6[Type],"Entrée")-SUMIFS(Tableau6[Nombre],Tableau6[Nr Article],Tableau4[[#This Row],[Nr Article]],Tableau6[Type],"Sortie")</f>
        <v>0</v>
      </c>
      <c r="G11" s="20">
        <f t="shared" si="0"/>
        <v>0</v>
      </c>
      <c r="H11" s="16">
        <v>6</v>
      </c>
      <c r="I11" s="13">
        <f t="shared" si="1"/>
        <v>1</v>
      </c>
      <c r="J11" s="13" t="s">
        <v>76</v>
      </c>
    </row>
    <row r="12" spans="1:22" ht="17.399999999999999" customHeight="1" thickBot="1" x14ac:dyDescent="0.35">
      <c r="B12" s="19" t="s">
        <v>84</v>
      </c>
      <c r="C12" s="22" t="s">
        <v>108</v>
      </c>
      <c r="D12" s="59" t="s">
        <v>120</v>
      </c>
      <c r="E12" s="18">
        <v>40</v>
      </c>
      <c r="F12" s="15">
        <f>SUMIFS(Tableau6[Nombre],Tableau6[Nr Article],Tableau4[[#This Row],[Nr Article]],Tableau6[Type],"Entrée")-SUMIFS(Tableau6[Nombre],Tableau6[Nr Article],Tableau4[[#This Row],[Nr Article]],Tableau6[Type],"Sortie")</f>
        <v>0</v>
      </c>
      <c r="G12" s="20">
        <f t="shared" si="0"/>
        <v>0</v>
      </c>
      <c r="H12" s="16">
        <v>7</v>
      </c>
      <c r="I12" s="13">
        <f t="shared" si="1"/>
        <v>1</v>
      </c>
      <c r="J12" s="13" t="s">
        <v>76</v>
      </c>
    </row>
    <row r="13" spans="1:22" ht="17.399999999999999" customHeight="1" thickBot="1" x14ac:dyDescent="0.35">
      <c r="B13" s="19" t="s">
        <v>85</v>
      </c>
      <c r="C13" s="22" t="s">
        <v>108</v>
      </c>
      <c r="D13" s="59" t="s">
        <v>121</v>
      </c>
      <c r="E13" s="18">
        <v>40</v>
      </c>
      <c r="F13" s="15">
        <f>SUMIFS(Tableau6[Nombre],Tableau6[Nr Article],Tableau4[[#This Row],[Nr Article]],Tableau6[Type],"Entrée")-SUMIFS(Tableau6[Nombre],Tableau6[Nr Article],Tableau4[[#This Row],[Nr Article]],Tableau6[Type],"Sortie")</f>
        <v>0</v>
      </c>
      <c r="G13" s="20">
        <f t="shared" si="0"/>
        <v>0</v>
      </c>
      <c r="H13" s="16">
        <v>8</v>
      </c>
      <c r="I13" s="13">
        <f t="shared" si="1"/>
        <v>1</v>
      </c>
      <c r="J13" s="13" t="s">
        <v>76</v>
      </c>
    </row>
    <row r="14" spans="1:22" ht="17.399999999999999" customHeight="1" thickBot="1" x14ac:dyDescent="0.35">
      <c r="B14" s="19" t="s">
        <v>86</v>
      </c>
      <c r="C14" s="22" t="s">
        <v>108</v>
      </c>
      <c r="D14" s="59" t="s">
        <v>122</v>
      </c>
      <c r="E14" s="18">
        <v>40</v>
      </c>
      <c r="F14" s="15">
        <f>SUMIFS(Tableau6[Nombre],Tableau6[Nr Article],Tableau4[[#This Row],[Nr Article]],Tableau6[Type],"Entrée")-SUMIFS(Tableau6[Nombre],Tableau6[Nr Article],Tableau4[[#This Row],[Nr Article]],Tableau6[Type],"Sortie")</f>
        <v>0</v>
      </c>
      <c r="G14" s="20">
        <f t="shared" si="0"/>
        <v>0</v>
      </c>
      <c r="H14" s="16">
        <v>9</v>
      </c>
      <c r="I14" s="13">
        <f t="shared" si="1"/>
        <v>1</v>
      </c>
      <c r="J14" s="13" t="s">
        <v>76</v>
      </c>
    </row>
    <row r="15" spans="1:22" ht="17.399999999999999" customHeight="1" thickBot="1" x14ac:dyDescent="0.35">
      <c r="B15" s="19" t="s">
        <v>87</v>
      </c>
      <c r="C15" s="22" t="s">
        <v>108</v>
      </c>
      <c r="D15" s="59" t="s">
        <v>123</v>
      </c>
      <c r="E15" s="18">
        <v>45</v>
      </c>
      <c r="F15" s="15">
        <f>SUMIFS(Tableau6[Nombre],Tableau6[Nr Article],Tableau4[[#This Row],[Nr Article]],Tableau6[Type],"Entrée")-SUMIFS(Tableau6[Nombre],Tableau6[Nr Article],Tableau4[[#This Row],[Nr Article]],Tableau6[Type],"Sortie")</f>
        <v>0</v>
      </c>
      <c r="G15" s="20">
        <f t="shared" si="0"/>
        <v>0</v>
      </c>
      <c r="H15" s="16">
        <v>10</v>
      </c>
      <c r="I15" s="13">
        <f t="shared" si="1"/>
        <v>1</v>
      </c>
      <c r="J15" s="13" t="s">
        <v>76</v>
      </c>
    </row>
    <row r="16" spans="1:22" ht="17.399999999999999" customHeight="1" thickBot="1" x14ac:dyDescent="0.35">
      <c r="B16" s="19" t="s">
        <v>88</v>
      </c>
      <c r="C16" s="22" t="s">
        <v>108</v>
      </c>
      <c r="D16" s="59" t="s">
        <v>124</v>
      </c>
      <c r="E16" s="18">
        <v>100</v>
      </c>
      <c r="F16" s="15">
        <f>SUMIFS(Tableau6[Nombre],Tableau6[Nr Article],Tableau4[[#This Row],[Nr Article]],Tableau6[Type],"Entrée")-SUMIFS(Tableau6[Nombre],Tableau6[Nr Article],Tableau4[[#This Row],[Nr Article]],Tableau6[Type],"Sortie")</f>
        <v>0</v>
      </c>
      <c r="G16" s="20">
        <f t="shared" si="0"/>
        <v>0</v>
      </c>
      <c r="H16" s="16">
        <v>11</v>
      </c>
      <c r="I16" s="13">
        <f t="shared" si="1"/>
        <v>1</v>
      </c>
      <c r="J16" s="13" t="s">
        <v>76</v>
      </c>
    </row>
    <row r="17" spans="2:22" ht="17.399999999999999" customHeight="1" x14ac:dyDescent="0.3">
      <c r="B17" s="19" t="s">
        <v>89</v>
      </c>
      <c r="C17" s="23" t="s">
        <v>108</v>
      </c>
      <c r="D17" s="59" t="s">
        <v>125</v>
      </c>
      <c r="E17" s="18">
        <v>120</v>
      </c>
      <c r="F17" s="15">
        <f>SUMIFS(Tableau6[Nombre],Tableau6[Nr Article],Tableau4[[#This Row],[Nr Article]],Tableau6[Type],"Entrée")-SUMIFS(Tableau6[Nombre],Tableau6[Nr Article],Tableau4[[#This Row],[Nr Article]],Tableau6[Type],"Sortie")</f>
        <v>0</v>
      </c>
      <c r="G17" s="20">
        <f t="shared" si="0"/>
        <v>0</v>
      </c>
      <c r="H17" s="16">
        <v>12</v>
      </c>
      <c r="I17" s="13">
        <f t="shared" si="1"/>
        <v>1</v>
      </c>
      <c r="J17" s="13" t="s">
        <v>76</v>
      </c>
    </row>
    <row r="18" spans="2:22" ht="17.399999999999999" customHeight="1" x14ac:dyDescent="0.3">
      <c r="B18" s="19" t="s">
        <v>90</v>
      </c>
      <c r="C18" s="24" t="s">
        <v>108</v>
      </c>
      <c r="D18" s="59" t="s">
        <v>126</v>
      </c>
      <c r="E18" s="18">
        <v>150</v>
      </c>
      <c r="F18" s="15">
        <f>SUMIFS(Tableau6[Nombre],Tableau6[Nr Article],Tableau4[[#This Row],[Nr Article]],Tableau6[Type],"Entrée")-SUMIFS(Tableau6[Nombre],Tableau6[Nr Article],Tableau4[[#This Row],[Nr Article]],Tableau6[Type],"Sortie")</f>
        <v>0</v>
      </c>
      <c r="G18" s="20">
        <f t="shared" si="0"/>
        <v>0</v>
      </c>
      <c r="H18" s="16">
        <v>13</v>
      </c>
      <c r="I18" s="13">
        <f t="shared" si="1"/>
        <v>1</v>
      </c>
      <c r="J18" s="13" t="s">
        <v>76</v>
      </c>
    </row>
    <row r="19" spans="2:22" ht="17.399999999999999" customHeight="1" x14ac:dyDescent="0.3">
      <c r="B19" s="19" t="s">
        <v>91</v>
      </c>
      <c r="C19" s="24" t="s">
        <v>108</v>
      </c>
      <c r="D19" s="59" t="s">
        <v>127</v>
      </c>
      <c r="E19" s="18">
        <v>35</v>
      </c>
      <c r="F19" s="15">
        <f>SUMIFS(Tableau6[Nombre],Tableau6[Nr Article],Tableau4[[#This Row],[Nr Article]],Tableau6[Type],"Entrée")-SUMIFS(Tableau6[Nombre],Tableau6[Nr Article],Tableau4[[#This Row],[Nr Article]],Tableau6[Type],"Sortie")</f>
        <v>0</v>
      </c>
      <c r="G19" s="20">
        <f t="shared" si="0"/>
        <v>0</v>
      </c>
      <c r="H19" s="16">
        <v>14</v>
      </c>
      <c r="I19" s="13">
        <f t="shared" si="1"/>
        <v>1</v>
      </c>
      <c r="J19" s="13" t="s">
        <v>76</v>
      </c>
    </row>
    <row r="20" spans="2:22" ht="17.399999999999999" customHeight="1" thickBot="1" x14ac:dyDescent="0.35">
      <c r="B20" s="19" t="s">
        <v>92</v>
      </c>
      <c r="C20" s="25" t="s">
        <v>109</v>
      </c>
      <c r="D20" s="59" t="s">
        <v>128</v>
      </c>
      <c r="E20" s="18">
        <v>35</v>
      </c>
      <c r="F20" s="15">
        <f>SUMIFS(Tableau6[Nombre],Tableau6[Nr Article],Tableau4[[#This Row],[Nr Article]],Tableau6[Type],"Entrée")-SUMIFS(Tableau6[Nombre],Tableau6[Nr Article],Tableau4[[#This Row],[Nr Article]],Tableau6[Type],"Sortie")</f>
        <v>0</v>
      </c>
      <c r="G20" s="20">
        <f t="shared" ref="G20:G33" si="2">E20*F20</f>
        <v>0</v>
      </c>
      <c r="H20" s="16">
        <v>15</v>
      </c>
      <c r="I20" s="13">
        <f t="shared" ref="I20:I33" si="3">IF(F20&lt;H20,1,"")</f>
        <v>1</v>
      </c>
      <c r="J20" s="13" t="s">
        <v>76</v>
      </c>
    </row>
    <row r="21" spans="2:22" ht="16.2" customHeight="1" thickBot="1" x14ac:dyDescent="0.35">
      <c r="B21" s="19" t="s">
        <v>93</v>
      </c>
      <c r="C21" s="37" t="s">
        <v>110</v>
      </c>
      <c r="D21" s="59" t="s">
        <v>129</v>
      </c>
      <c r="E21" s="18">
        <v>100</v>
      </c>
      <c r="F21" s="33">
        <f>SUMIFS(Tableau6[Nombre],Tableau6[Nr Article],Tableau4[[#This Row],[Nr Article]],Tableau6[Type],"Entrée")-SUMIFS(Tableau6[Nombre],Tableau6[Nr Article],Tableau4[[#This Row],[Nr Article]],Tableau6[Type],"Sortie")</f>
        <v>0</v>
      </c>
      <c r="G21" s="34">
        <f t="shared" si="2"/>
        <v>0</v>
      </c>
      <c r="H21" s="16">
        <v>16</v>
      </c>
      <c r="I21" s="35">
        <f t="shared" si="3"/>
        <v>1</v>
      </c>
      <c r="J21" s="13" t="s">
        <v>76</v>
      </c>
      <c r="K21" s="1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</row>
    <row r="22" spans="2:22" ht="15.6" customHeight="1" thickBot="1" x14ac:dyDescent="0.35">
      <c r="B22" s="19" t="s">
        <v>94</v>
      </c>
      <c r="C22" s="37" t="s">
        <v>111</v>
      </c>
      <c r="D22" s="59" t="s">
        <v>130</v>
      </c>
      <c r="E22" s="18">
        <v>15</v>
      </c>
      <c r="F22" s="33">
        <f>SUMIFS(Tableau6[Nombre],Tableau6[Nr Article],Tableau4[[#This Row],[Nr Article]],Tableau6[Type],"Entrée")-SUMIFS(Tableau6[Nombre],Tableau6[Nr Article],Tableau4[[#This Row],[Nr Article]],Tableau6[Type],"Sortie")</f>
        <v>0</v>
      </c>
      <c r="G22" s="34">
        <f t="shared" si="2"/>
        <v>0</v>
      </c>
      <c r="H22" s="16">
        <v>17</v>
      </c>
      <c r="I22" s="35">
        <f t="shared" si="3"/>
        <v>1</v>
      </c>
      <c r="J22" s="13" t="s">
        <v>76</v>
      </c>
      <c r="K22" s="1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</row>
    <row r="23" spans="2:22" ht="15.6" customHeight="1" thickBot="1" x14ac:dyDescent="0.35">
      <c r="B23" s="19" t="s">
        <v>95</v>
      </c>
      <c r="C23" s="37" t="s">
        <v>111</v>
      </c>
      <c r="D23" s="59" t="s">
        <v>131</v>
      </c>
      <c r="E23" s="18">
        <v>56</v>
      </c>
      <c r="F23" s="33">
        <f>SUMIFS(Tableau6[Nombre],Tableau6[Nr Article],Tableau4[[#This Row],[Nr Article]],Tableau6[Type],"Entrée")-SUMIFS(Tableau6[Nombre],Tableau6[Nr Article],Tableau4[[#This Row],[Nr Article]],Tableau6[Type],"Sortie")</f>
        <v>0</v>
      </c>
      <c r="G23" s="34">
        <f t="shared" si="2"/>
        <v>0</v>
      </c>
      <c r="H23" s="16">
        <v>18</v>
      </c>
      <c r="I23" s="35">
        <f t="shared" si="3"/>
        <v>1</v>
      </c>
      <c r="J23" s="13" t="s">
        <v>76</v>
      </c>
      <c r="K23" s="1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</row>
    <row r="24" spans="2:22" ht="15.6" customHeight="1" thickBot="1" x14ac:dyDescent="0.35">
      <c r="B24" s="19" t="s">
        <v>96</v>
      </c>
      <c r="C24" s="37" t="s">
        <v>111</v>
      </c>
      <c r="D24" s="59" t="s">
        <v>132</v>
      </c>
      <c r="E24" s="18">
        <v>45</v>
      </c>
      <c r="F24" s="33">
        <f>SUMIFS(Tableau6[Nombre],Tableau6[Nr Article],Tableau4[[#This Row],[Nr Article]],Tableau6[Type],"Entrée")-SUMIFS(Tableau6[Nombre],Tableau6[Nr Article],Tableau4[[#This Row],[Nr Article]],Tableau6[Type],"Sortie")</f>
        <v>0</v>
      </c>
      <c r="G24" s="34">
        <f t="shared" si="2"/>
        <v>0</v>
      </c>
      <c r="H24" s="16">
        <v>19</v>
      </c>
      <c r="I24" s="35">
        <f t="shared" si="3"/>
        <v>1</v>
      </c>
      <c r="J24" s="13" t="s">
        <v>76</v>
      </c>
      <c r="K24" s="1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</row>
    <row r="25" spans="2:22" ht="15.6" customHeight="1" thickBot="1" x14ac:dyDescent="0.35">
      <c r="B25" s="19" t="s">
        <v>97</v>
      </c>
      <c r="C25" s="37" t="s">
        <v>111</v>
      </c>
      <c r="D25" s="59" t="s">
        <v>133</v>
      </c>
      <c r="E25" s="18">
        <v>5555</v>
      </c>
      <c r="F25" s="33">
        <f>SUMIFS(Tableau6[Nombre],Tableau6[Nr Article],Tableau4[[#This Row],[Nr Article]],Tableau6[Type],"Entrée")-SUMIFS(Tableau6[Nombre],Tableau6[Nr Article],Tableau4[[#This Row],[Nr Article]],Tableau6[Type],"Sortie")</f>
        <v>0</v>
      </c>
      <c r="G25" s="34">
        <f t="shared" si="2"/>
        <v>0</v>
      </c>
      <c r="H25" s="16">
        <v>20</v>
      </c>
      <c r="I25" s="35">
        <f t="shared" si="3"/>
        <v>1</v>
      </c>
      <c r="J25" s="13" t="s">
        <v>76</v>
      </c>
      <c r="K25" s="1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</row>
    <row r="26" spans="2:22" ht="15.6" customHeight="1" thickBot="1" x14ac:dyDescent="0.35">
      <c r="B26" s="19" t="s">
        <v>98</v>
      </c>
      <c r="C26" s="37" t="s">
        <v>111</v>
      </c>
      <c r="D26" s="59" t="s">
        <v>134</v>
      </c>
      <c r="E26" s="18">
        <v>757</v>
      </c>
      <c r="F26" s="33">
        <f>SUMIFS(Tableau6[Nombre],Tableau6[Nr Article],Tableau4[[#This Row],[Nr Article]],Tableau6[Type],"Entrée")-SUMIFS(Tableau6[Nombre],Tableau6[Nr Article],Tableau4[[#This Row],[Nr Article]],Tableau6[Type],"Sortie")</f>
        <v>0</v>
      </c>
      <c r="G26" s="34">
        <f t="shared" si="2"/>
        <v>0</v>
      </c>
      <c r="H26" s="16">
        <v>21</v>
      </c>
      <c r="I26" s="35">
        <f t="shared" si="3"/>
        <v>1</v>
      </c>
      <c r="J26" s="13" t="s">
        <v>76</v>
      </c>
      <c r="K26" s="1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</row>
    <row r="27" spans="2:22" ht="15.6" customHeight="1" thickBot="1" x14ac:dyDescent="0.35">
      <c r="B27" s="19" t="s">
        <v>99</v>
      </c>
      <c r="C27" s="37" t="s">
        <v>111</v>
      </c>
      <c r="D27" s="59" t="s">
        <v>135</v>
      </c>
      <c r="E27" s="18">
        <v>75</v>
      </c>
      <c r="F27" s="33">
        <f>SUMIFS(Tableau6[Nombre],Tableau6[Nr Article],Tableau4[[#This Row],[Nr Article]],Tableau6[Type],"Entrée")-SUMIFS(Tableau6[Nombre],Tableau6[Nr Article],Tableau4[[#This Row],[Nr Article]],Tableau6[Type],"Sortie")</f>
        <v>0</v>
      </c>
      <c r="G27" s="34">
        <f t="shared" si="2"/>
        <v>0</v>
      </c>
      <c r="H27" s="16">
        <v>22</v>
      </c>
      <c r="I27" s="35">
        <f t="shared" si="3"/>
        <v>1</v>
      </c>
      <c r="J27" s="13" t="s">
        <v>76</v>
      </c>
      <c r="K27" s="1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</row>
    <row r="28" spans="2:22" ht="15.6" customHeight="1" thickBot="1" x14ac:dyDescent="0.35">
      <c r="B28" s="19" t="s">
        <v>100</v>
      </c>
      <c r="C28" s="37" t="s">
        <v>111</v>
      </c>
      <c r="D28" s="59" t="s">
        <v>136</v>
      </c>
      <c r="E28" s="18">
        <v>96</v>
      </c>
      <c r="F28" s="33">
        <f>SUMIFS(Tableau6[Nombre],Tableau6[Nr Article],Tableau4[[#This Row],[Nr Article]],Tableau6[Type],"Entrée")-SUMIFS(Tableau6[Nombre],Tableau6[Nr Article],Tableau4[[#This Row],[Nr Article]],Tableau6[Type],"Sortie")</f>
        <v>0</v>
      </c>
      <c r="G28" s="34">
        <f t="shared" si="2"/>
        <v>0</v>
      </c>
      <c r="H28" s="16">
        <v>23</v>
      </c>
      <c r="I28" s="35">
        <f t="shared" si="3"/>
        <v>1</v>
      </c>
      <c r="J28" s="13" t="s">
        <v>76</v>
      </c>
      <c r="K28" s="1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</row>
    <row r="29" spans="2:22" s="2" customFormat="1" ht="15.6" customHeight="1" thickBot="1" x14ac:dyDescent="0.35">
      <c r="B29" s="27" t="s">
        <v>103</v>
      </c>
      <c r="C29" s="37" t="s">
        <v>112</v>
      </c>
      <c r="D29" s="59" t="s">
        <v>137</v>
      </c>
      <c r="E29" s="18">
        <v>35</v>
      </c>
      <c r="F29" s="33">
        <f>SUMIFS(Tableau6[Nombre],Tableau6[Nr Article],Tableau4[[#This Row],[Nr Article]],Tableau6[Type],"Entrée")-SUMIFS(Tableau6[Nombre],Tableau6[Nr Article],Tableau4[[#This Row],[Nr Article]],Tableau6[Type],"Sortie")</f>
        <v>0</v>
      </c>
      <c r="G29" s="34">
        <f t="shared" si="2"/>
        <v>0</v>
      </c>
      <c r="H29" s="16">
        <v>24</v>
      </c>
      <c r="I29" s="35">
        <f t="shared" si="3"/>
        <v>1</v>
      </c>
      <c r="J29" s="13" t="s">
        <v>76</v>
      </c>
      <c r="K29" s="1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</row>
    <row r="30" spans="2:22" s="2" customFormat="1" ht="15.6" customHeight="1" thickBot="1" x14ac:dyDescent="0.35">
      <c r="B30" s="27" t="s">
        <v>104</v>
      </c>
      <c r="C30" s="37" t="s">
        <v>112</v>
      </c>
      <c r="D30" s="59" t="s">
        <v>138</v>
      </c>
      <c r="E30" s="18">
        <v>75</v>
      </c>
      <c r="F30" s="33">
        <f>SUMIFS(Tableau6[Nombre],Tableau6[Nr Article],Tableau4[[#This Row],[Nr Article]],Tableau6[Type],"Entrée")-SUMIFS(Tableau6[Nombre],Tableau6[Nr Article],Tableau4[[#This Row],[Nr Article]],Tableau6[Type],"Sortie")</f>
        <v>0</v>
      </c>
      <c r="G30" s="34">
        <f t="shared" si="2"/>
        <v>0</v>
      </c>
      <c r="H30" s="16">
        <v>25</v>
      </c>
      <c r="I30" s="35">
        <f t="shared" si="3"/>
        <v>1</v>
      </c>
      <c r="J30" s="13" t="s">
        <v>76</v>
      </c>
      <c r="K30" s="1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8"/>
    </row>
    <row r="31" spans="2:22" s="2" customFormat="1" ht="15.6" customHeight="1" thickBot="1" x14ac:dyDescent="0.35">
      <c r="B31" s="27" t="s">
        <v>105</v>
      </c>
      <c r="C31" s="37" t="s">
        <v>112</v>
      </c>
      <c r="D31" s="59" t="s">
        <v>139</v>
      </c>
      <c r="E31" s="18">
        <v>12</v>
      </c>
      <c r="F31" s="33">
        <f>SUMIFS(Tableau6[Nombre],Tableau6[Nr Article],Tableau4[[#This Row],[Nr Article]],Tableau6[Type],"Entrée")-SUMIFS(Tableau6[Nombre],Tableau6[Nr Article],Tableau4[[#This Row],[Nr Article]],Tableau6[Type],"Sortie")</f>
        <v>0</v>
      </c>
      <c r="G31" s="34">
        <f t="shared" si="2"/>
        <v>0</v>
      </c>
      <c r="H31" s="16">
        <v>26</v>
      </c>
      <c r="I31" s="35">
        <f t="shared" si="3"/>
        <v>1</v>
      </c>
      <c r="J31" s="13" t="s">
        <v>76</v>
      </c>
      <c r="K31" s="1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</row>
    <row r="32" spans="2:22" s="2" customFormat="1" ht="15.6" customHeight="1" thickBot="1" x14ac:dyDescent="0.35">
      <c r="B32" s="27" t="s">
        <v>106</v>
      </c>
      <c r="C32" s="37" t="s">
        <v>113</v>
      </c>
      <c r="D32" s="60"/>
      <c r="E32" s="18">
        <v>2</v>
      </c>
      <c r="F32" s="33">
        <f>SUMIFS(Tableau6[Nombre],Tableau6[Nr Article],Tableau4[[#This Row],[Nr Article]],Tableau6[Type],"Entrée")-SUMIFS(Tableau6[Nombre],Tableau6[Nr Article],Tableau4[[#This Row],[Nr Article]],Tableau6[Type],"Sortie")</f>
        <v>0</v>
      </c>
      <c r="G32" s="34">
        <f t="shared" si="2"/>
        <v>0</v>
      </c>
      <c r="H32" s="16">
        <v>27</v>
      </c>
      <c r="I32" s="35">
        <f t="shared" si="3"/>
        <v>1</v>
      </c>
      <c r="J32" s="13" t="s">
        <v>76</v>
      </c>
      <c r="K32" s="1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8"/>
    </row>
    <row r="33" spans="2:22" s="2" customFormat="1" ht="15.6" customHeight="1" x14ac:dyDescent="0.3">
      <c r="B33" s="49" t="s">
        <v>107</v>
      </c>
      <c r="C33" s="37" t="s">
        <v>113</v>
      </c>
      <c r="D33" s="60"/>
      <c r="E33" s="55">
        <v>7</v>
      </c>
      <c r="F33" s="33">
        <f>SUMIFS(Tableau6[Nombre],Tableau6[Nr Article],Tableau4[[#This Row],[Nr Article]],Tableau6[Type],"Entrée")-SUMIFS(Tableau6[Nombre],Tableau6[Nr Article],Tableau4[[#This Row],[Nr Article]],Tableau6[Type],"Sortie")</f>
        <v>0</v>
      </c>
      <c r="G33" s="34">
        <f t="shared" si="2"/>
        <v>0</v>
      </c>
      <c r="H33" s="16">
        <v>28</v>
      </c>
      <c r="I33" s="35">
        <f t="shared" si="3"/>
        <v>1</v>
      </c>
      <c r="J33" s="35" t="s">
        <v>76</v>
      </c>
      <c r="K33" s="1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</row>
  </sheetData>
  <conditionalFormatting sqref="L6:U33">
    <cfRule type="expression" dxfId="74" priority="54">
      <formula>AND($B6&lt;&gt;"",$F6&lt;$H6,$F6&gt;=L$4)</formula>
    </cfRule>
    <cfRule type="expression" dxfId="73" priority="55">
      <formula>AND($B6&lt;&gt;"",$F6&gt;=$H6,$F6&gt;=L$4)</formula>
    </cfRule>
  </conditionalFormatting>
  <conditionalFormatting sqref="V6:V33">
    <cfRule type="expression" dxfId="72" priority="52">
      <formula>AND($B6&lt;&gt;"",$F6&lt;$H6,$F6&gt;$U$4)</formula>
    </cfRule>
    <cfRule type="expression" dxfId="71" priority="53">
      <formula>AND($B6&lt;&gt;"",$F6&gt;=$H6,$F6&gt;$U$4)</formula>
    </cfRule>
  </conditionalFormatting>
  <conditionalFormatting sqref="K6:K33">
    <cfRule type="expression" dxfId="70" priority="51">
      <formula>$B6&lt;&gt;""</formula>
    </cfRule>
  </conditionalFormatting>
  <conditionalFormatting sqref="L29:U29">
    <cfRule type="expression" dxfId="69" priority="40">
      <formula>AND($B29&lt;&gt;"",$F29&lt;$H29,$F29&gt;=L$4)</formula>
    </cfRule>
    <cfRule type="expression" dxfId="68" priority="41">
      <formula>AND($B29&lt;&gt;"",$F29&gt;=$H29,$F29&gt;=L$4)</formula>
    </cfRule>
  </conditionalFormatting>
  <conditionalFormatting sqref="V29">
    <cfRule type="expression" dxfId="67" priority="38">
      <formula>AND($B29&lt;&gt;"",$F29&lt;$H29,$F29&gt;$U$4)</formula>
    </cfRule>
    <cfRule type="expression" dxfId="66" priority="39">
      <formula>AND($B29&lt;&gt;"",$F29&gt;=$H29,$F29&gt;$U$4)</formula>
    </cfRule>
  </conditionalFormatting>
  <conditionalFormatting sqref="K29">
    <cfRule type="expression" dxfId="65" priority="37">
      <formula>$B29&lt;&gt;""</formula>
    </cfRule>
  </conditionalFormatting>
  <conditionalFormatting sqref="V32">
    <cfRule type="expression" dxfId="64" priority="1">
      <formula>AND($B32&lt;&gt;"",$F32&lt;$H32,$F32&gt;$U$4)</formula>
    </cfRule>
    <cfRule type="expression" dxfId="63" priority="2">
      <formula>AND($B32&lt;&gt;"",$F32&gt;=$H32,$F32&gt;$U$4)</formula>
    </cfRule>
  </conditionalFormatting>
  <conditionalFormatting sqref="K30">
    <cfRule type="expression" dxfId="62" priority="30">
      <formula>$B30&lt;&gt;""</formula>
    </cfRule>
  </conditionalFormatting>
  <conditionalFormatting sqref="L31:U31">
    <cfRule type="expression" dxfId="61" priority="26">
      <formula>AND($B31&lt;&gt;"",$F31&lt;$H31,$F31&gt;=L$4)</formula>
    </cfRule>
    <cfRule type="expression" dxfId="60" priority="27">
      <formula>AND($B31&lt;&gt;"",$F31&gt;=$H31,$F31&gt;=L$4)</formula>
    </cfRule>
  </conditionalFormatting>
  <conditionalFormatting sqref="V31">
    <cfRule type="expression" dxfId="59" priority="24">
      <formula>AND($B31&lt;&gt;"",$F31&lt;$H31,$F31&gt;$U$4)</formula>
    </cfRule>
    <cfRule type="expression" dxfId="58" priority="25">
      <formula>AND($B31&lt;&gt;"",$F31&gt;=$H31,$F31&gt;$U$4)</formula>
    </cfRule>
  </conditionalFormatting>
  <conditionalFormatting sqref="K31">
    <cfRule type="expression" dxfId="57" priority="23">
      <formula>$B31&lt;&gt;""</formula>
    </cfRule>
  </conditionalFormatting>
  <conditionalFormatting sqref="K32">
    <cfRule type="expression" dxfId="56" priority="16">
      <formula>$B32&lt;&gt;""</formula>
    </cfRule>
  </conditionalFormatting>
  <conditionalFormatting sqref="L33:U33">
    <cfRule type="expression" dxfId="55" priority="12">
      <formula>AND($B33&lt;&gt;"",$F33&lt;$H33,$F33&gt;=L$4)</formula>
    </cfRule>
    <cfRule type="expression" dxfId="54" priority="13">
      <formula>AND($B33&lt;&gt;"",$F33&gt;=$H33,$F33&gt;=L$4)</formula>
    </cfRule>
  </conditionalFormatting>
  <conditionalFormatting sqref="V33">
    <cfRule type="expression" dxfId="53" priority="10">
      <formula>AND($B33&lt;&gt;"",$F33&lt;$H33,$F33&gt;$U$4)</formula>
    </cfRule>
    <cfRule type="expression" dxfId="52" priority="11">
      <formula>AND($B33&lt;&gt;"",$F33&gt;=$H33,$F33&gt;$U$4)</formula>
    </cfRule>
  </conditionalFormatting>
  <conditionalFormatting sqref="K33">
    <cfRule type="expression" dxfId="51" priority="9">
      <formula>$B33&lt;&gt;""</formula>
    </cfRule>
  </conditionalFormatting>
  <conditionalFormatting sqref="L30:U30">
    <cfRule type="expression" dxfId="50" priority="7">
      <formula>AND($B30&lt;&gt;"",$F30&lt;$H30,$F30&gt;=L$4)</formula>
    </cfRule>
    <cfRule type="expression" dxfId="49" priority="8">
      <formula>AND($B30&lt;&gt;"",$F30&gt;=$H30,$F30&gt;=L$4)</formula>
    </cfRule>
  </conditionalFormatting>
  <conditionalFormatting sqref="V30">
    <cfRule type="expression" dxfId="48" priority="5">
      <formula>AND($B30&lt;&gt;"",$F30&lt;$H30,$F30&gt;$U$4)</formula>
    </cfRule>
    <cfRule type="expression" dxfId="47" priority="6">
      <formula>AND($B30&lt;&gt;"",$F30&gt;=$H30,$F30&gt;$U$4)</formula>
    </cfRule>
  </conditionalFormatting>
  <conditionalFormatting sqref="L32:U32">
    <cfRule type="expression" dxfId="46" priority="3">
      <formula>AND($B32&lt;&gt;"",$F32&lt;$H32,$F32&gt;=L$4)</formula>
    </cfRule>
    <cfRule type="expression" dxfId="45" priority="4">
      <formula>AND($B32&lt;&gt;"",$F32&gt;=$H32,$F32&gt;=L$4)</formula>
    </cfRule>
  </conditionalFormatting>
  <dataValidations disablePrompts="1" count="1">
    <dataValidation type="list" allowBlank="1" showInputMessage="1" showErrorMessage="1" sqref="J6:J33">
      <formula1>"Active,Inactive"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AJ_article">
          <controlPr defaultSize="0" autoLine="0" r:id="rId5">
            <anchor moveWithCells="1">
              <from>
                <xdr:col>1</xdr:col>
                <xdr:colOff>0</xdr:colOff>
                <xdr:row>1</xdr:row>
                <xdr:rowOff>144780</xdr:rowOff>
              </from>
              <to>
                <xdr:col>1</xdr:col>
                <xdr:colOff>861060</xdr:colOff>
                <xdr:row>3</xdr:row>
                <xdr:rowOff>121920</xdr:rowOff>
              </to>
            </anchor>
          </controlPr>
        </control>
      </mc:Choice>
      <mc:Fallback>
        <control shapeId="1027" r:id="rId4" name="AJ_article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53" id="{2E734B1D-C8C7-4319-94DB-B5771E96CCDE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I6:I33</xm:sqref>
        </x14:conditionalFormatting>
        <x14:conditionalFormatting xmlns:xm="http://schemas.microsoft.com/office/excel/2006/main">
          <x14:cfRule type="iconSet" priority="154" id="{266CF9DE-A81A-4DAF-94AD-5DC380F484F6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J6:J33</xm:sqref>
        </x14:conditionalFormatting>
        <x14:conditionalFormatting xmlns:xm="http://schemas.microsoft.com/office/excel/2006/main">
          <x14:cfRule type="iconSet" priority="42" id="{8179306F-9508-452B-94ED-C70388F7989C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I29</xm:sqref>
        </x14:conditionalFormatting>
        <x14:conditionalFormatting xmlns:xm="http://schemas.microsoft.com/office/excel/2006/main">
          <x14:cfRule type="iconSet" priority="43" id="{1AA1E6D5-2BB7-44CC-ACFA-ADB4E254E009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J29</xm:sqref>
        </x14:conditionalFormatting>
        <x14:conditionalFormatting xmlns:xm="http://schemas.microsoft.com/office/excel/2006/main">
          <x14:cfRule type="iconSet" priority="35" id="{30AACEA9-F020-4381-9626-9BFC9A3D8F4A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I30</xm:sqref>
        </x14:conditionalFormatting>
        <x14:conditionalFormatting xmlns:xm="http://schemas.microsoft.com/office/excel/2006/main">
          <x14:cfRule type="iconSet" priority="36" id="{81367416-6CF4-4D9C-BE65-4BD81F9041D2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J30</xm:sqref>
        </x14:conditionalFormatting>
        <x14:conditionalFormatting xmlns:xm="http://schemas.microsoft.com/office/excel/2006/main">
          <x14:cfRule type="iconSet" priority="28" id="{68B169E3-CB74-472D-BB25-8952312CB013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I31</xm:sqref>
        </x14:conditionalFormatting>
        <x14:conditionalFormatting xmlns:xm="http://schemas.microsoft.com/office/excel/2006/main">
          <x14:cfRule type="iconSet" priority="29" id="{028F890A-D4FA-4685-B93C-ED3B14E3A933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J31</xm:sqref>
        </x14:conditionalFormatting>
        <x14:conditionalFormatting xmlns:xm="http://schemas.microsoft.com/office/excel/2006/main">
          <x14:cfRule type="iconSet" priority="21" id="{9CDCE657-E78C-4443-9696-2651CD5E443E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I32</xm:sqref>
        </x14:conditionalFormatting>
        <x14:conditionalFormatting xmlns:xm="http://schemas.microsoft.com/office/excel/2006/main">
          <x14:cfRule type="iconSet" priority="22" id="{65D70766-32E9-418A-BC34-433FDBE4F42B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J32</xm:sqref>
        </x14:conditionalFormatting>
        <x14:conditionalFormatting xmlns:xm="http://schemas.microsoft.com/office/excel/2006/main">
          <x14:cfRule type="iconSet" priority="14" id="{8F685E86-F844-49B1-9E12-62EA4B93EFB5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I33</xm:sqref>
        </x14:conditionalFormatting>
        <x14:conditionalFormatting xmlns:xm="http://schemas.microsoft.com/office/excel/2006/main">
          <x14:cfRule type="iconSet" priority="15" id="{0DB3E7A7-76CD-47A5-9DAE-5BEECE99C023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J33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K6"/>
  <sheetViews>
    <sheetView showGridLines="0" showRowColHeaders="0" tabSelected="1" workbookViewId="0">
      <selection activeCell="F16" sqref="F16"/>
    </sheetView>
  </sheetViews>
  <sheetFormatPr baseColWidth="10" defaultRowHeight="14.4" x14ac:dyDescent="0.3"/>
  <cols>
    <col min="1" max="1" width="5.77734375" customWidth="1"/>
    <col min="2" max="2" width="21.88671875" customWidth="1"/>
    <col min="3" max="3" width="10.109375" bestFit="1" customWidth="1"/>
    <col min="4" max="4" width="16.6640625" bestFit="1" customWidth="1"/>
    <col min="5" max="5" width="15.109375" bestFit="1" customWidth="1"/>
    <col min="6" max="6" width="43" style="2" customWidth="1"/>
    <col min="7" max="7" width="12.33203125" bestFit="1" customWidth="1"/>
    <col min="8" max="8" width="8.5546875" bestFit="1" customWidth="1"/>
    <col min="9" max="9" width="12.88671875" bestFit="1" customWidth="1"/>
    <col min="10" max="10" width="12.6640625" bestFit="1" customWidth="1"/>
  </cols>
  <sheetData>
    <row r="1" spans="2:11" s="2" customFormat="1" ht="49.95" customHeight="1" x14ac:dyDescent="0.3"/>
    <row r="5" spans="2:11" ht="18.600000000000001" customHeight="1" thickBot="1" x14ac:dyDescent="0.35">
      <c r="B5" s="3" t="s">
        <v>31</v>
      </c>
      <c r="C5" s="3" t="s">
        <v>1</v>
      </c>
      <c r="D5" s="3" t="s">
        <v>13</v>
      </c>
      <c r="E5" s="3" t="s">
        <v>0</v>
      </c>
      <c r="F5" s="3" t="s">
        <v>2</v>
      </c>
      <c r="G5" s="3" t="s">
        <v>29</v>
      </c>
      <c r="H5" s="3" t="s">
        <v>32</v>
      </c>
      <c r="I5" s="3" t="s">
        <v>33</v>
      </c>
      <c r="J5" s="3" t="s">
        <v>34</v>
      </c>
      <c r="K5" s="3" t="s">
        <v>35</v>
      </c>
    </row>
    <row r="6" spans="2:11" ht="16.2" customHeight="1" thickBot="1" x14ac:dyDescent="0.35">
      <c r="B6" s="43"/>
      <c r="C6" s="40"/>
      <c r="D6" s="43"/>
      <c r="E6" s="43"/>
      <c r="F6" s="43"/>
      <c r="G6" s="50"/>
      <c r="H6" s="50"/>
      <c r="I6" s="39"/>
      <c r="J6" s="15"/>
      <c r="K6" s="15"/>
    </row>
  </sheetData>
  <conditionalFormatting sqref="B6:K6">
    <cfRule type="expression" dxfId="24" priority="155">
      <formula>$K6="Close"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21">
          <controlPr defaultSize="0" autoLine="0" r:id="rId4">
            <anchor moveWithCells="1">
              <from>
                <xdr:col>1</xdr:col>
                <xdr:colOff>7620</xdr:colOff>
                <xdr:row>1</xdr:row>
                <xdr:rowOff>167640</xdr:rowOff>
              </from>
              <to>
                <xdr:col>1</xdr:col>
                <xdr:colOff>868680</xdr:colOff>
                <xdr:row>3</xdr:row>
                <xdr:rowOff>144780</xdr:rowOff>
              </to>
            </anchor>
          </controlPr>
        </control>
      </mc:Choice>
      <mc:Fallback>
        <control shapeId="3073" r:id="rId3" name="CommandButton2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R52" sqref="R52"/>
    </sheetView>
  </sheetViews>
  <sheetFormatPr baseColWidth="10" defaultRowHeight="14.4" x14ac:dyDescent="0.3"/>
  <cols>
    <col min="1" max="1" width="5.77734375" customWidth="1"/>
  </cols>
  <sheetData>
    <row r="1" s="2" customFormat="1" ht="49.95" customHeight="1" x14ac:dyDescent="0.3"/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I6"/>
  <sheetViews>
    <sheetView showGridLines="0" workbookViewId="0">
      <selection activeCell="B15" sqref="B15"/>
    </sheetView>
  </sheetViews>
  <sheetFormatPr baseColWidth="10" defaultRowHeight="14.4" x14ac:dyDescent="0.3"/>
  <cols>
    <col min="1" max="1" width="5.77734375" customWidth="1"/>
    <col min="2" max="2" width="9.5546875" bestFit="1" customWidth="1"/>
    <col min="3" max="3" width="24.21875" customWidth="1"/>
    <col min="4" max="4" width="30.44140625" customWidth="1"/>
    <col min="5" max="5" width="15.109375" bestFit="1" customWidth="1"/>
    <col min="6" max="6" width="23.5546875" bestFit="1" customWidth="1"/>
    <col min="7" max="7" width="27.109375" customWidth="1"/>
    <col min="8" max="8" width="12.33203125" bestFit="1" customWidth="1"/>
    <col min="9" max="9" width="12.21875" bestFit="1" customWidth="1"/>
  </cols>
  <sheetData>
    <row r="1" spans="2:9" s="2" customFormat="1" ht="49.95" customHeight="1" x14ac:dyDescent="0.3"/>
    <row r="5" spans="2:9" x14ac:dyDescent="0.3">
      <c r="B5" s="3" t="s">
        <v>25</v>
      </c>
      <c r="C5" s="3" t="s">
        <v>26</v>
      </c>
      <c r="D5" s="3" t="s">
        <v>27</v>
      </c>
      <c r="E5" s="3" t="s">
        <v>0</v>
      </c>
      <c r="F5" s="3" t="s">
        <v>28</v>
      </c>
      <c r="G5" s="3" t="s">
        <v>13</v>
      </c>
      <c r="H5" s="3" t="s">
        <v>29</v>
      </c>
      <c r="I5" s="3" t="s">
        <v>30</v>
      </c>
    </row>
    <row r="6" spans="2:9" x14ac:dyDescent="0.3">
      <c r="B6" s="3"/>
      <c r="C6" s="3"/>
      <c r="D6" s="3"/>
      <c r="E6" s="3"/>
      <c r="F6" s="3"/>
      <c r="G6" s="3"/>
      <c r="H6" s="16"/>
      <c r="I6" s="15"/>
    </row>
  </sheetData>
  <dataValidations count="1">
    <dataValidation type="list" allowBlank="1" showInputMessage="1" showErrorMessage="1" sqref="B6">
      <formula1>"Entrée,Sortie"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7" r:id="rId3" name="CommandButton21">
          <controlPr defaultSize="0" autoLine="0" r:id="rId4">
            <anchor moveWithCells="1">
              <from>
                <xdr:col>1</xdr:col>
                <xdr:colOff>0</xdr:colOff>
                <xdr:row>1</xdr:row>
                <xdr:rowOff>144780</xdr:rowOff>
              </from>
              <to>
                <xdr:col>2</xdr:col>
                <xdr:colOff>205740</xdr:colOff>
                <xdr:row>3</xdr:row>
                <xdr:rowOff>121920</xdr:rowOff>
              </to>
            </anchor>
          </controlPr>
        </control>
      </mc:Choice>
      <mc:Fallback>
        <control shapeId="5127" r:id="rId3" name="CommandButton21"/>
      </mc:Fallback>
    </mc:AlternateContent>
  </controls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14"/>
  <sheetViews>
    <sheetView showGridLines="0" workbookViewId="0">
      <selection activeCell="C10" sqref="C10"/>
    </sheetView>
  </sheetViews>
  <sheetFormatPr baseColWidth="10" defaultRowHeight="14.4" x14ac:dyDescent="0.3"/>
  <cols>
    <col min="1" max="1" width="5.77734375" customWidth="1"/>
    <col min="2" max="2" width="16.6640625" customWidth="1"/>
    <col min="3" max="3" width="21.77734375" customWidth="1"/>
    <col min="7" max="7" width="11.77734375" customWidth="1"/>
    <col min="8" max="8" width="26.77734375" customWidth="1"/>
    <col min="9" max="9" width="26.33203125" customWidth="1"/>
  </cols>
  <sheetData>
    <row r="1" spans="2:9" s="2" customFormat="1" ht="49.95" customHeight="1" x14ac:dyDescent="0.3"/>
    <row r="5" spans="2:9" x14ac:dyDescent="0.3"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</row>
    <row r="6" spans="2:9" x14ac:dyDescent="0.3">
      <c r="B6" t="s">
        <v>108</v>
      </c>
      <c r="C6" t="s">
        <v>10</v>
      </c>
      <c r="D6">
        <v>1000</v>
      </c>
      <c r="E6" t="s">
        <v>10</v>
      </c>
      <c r="F6" t="s">
        <v>11</v>
      </c>
      <c r="G6" s="54"/>
      <c r="H6" s="4"/>
      <c r="I6" t="str">
        <f>CONCATENATE(B6,"-",D6,"-",E6)</f>
        <v>FOUR1-1000-XXXX</v>
      </c>
    </row>
    <row r="7" spans="2:9" x14ac:dyDescent="0.3">
      <c r="B7" s="2" t="s">
        <v>109</v>
      </c>
      <c r="C7" s="2" t="s">
        <v>10</v>
      </c>
      <c r="D7" s="2">
        <v>1001</v>
      </c>
      <c r="E7" s="2" t="s">
        <v>10</v>
      </c>
      <c r="F7" s="2" t="s">
        <v>11</v>
      </c>
      <c r="G7" s="54"/>
      <c r="H7" s="4"/>
      <c r="I7" s="2" t="str">
        <f t="shared" ref="I7:I9" si="0">CONCATENATE(B7,"-",D7,"-",E7)</f>
        <v>FOUR2-1001-XXXX</v>
      </c>
    </row>
    <row r="8" spans="2:9" x14ac:dyDescent="0.3">
      <c r="B8" s="2" t="s">
        <v>110</v>
      </c>
      <c r="C8" s="2" t="s">
        <v>10</v>
      </c>
      <c r="D8" s="2">
        <v>1002</v>
      </c>
      <c r="E8" s="2" t="s">
        <v>10</v>
      </c>
      <c r="F8" s="2" t="s">
        <v>11</v>
      </c>
      <c r="G8" s="54"/>
      <c r="H8" s="4"/>
      <c r="I8" s="2" t="str">
        <f t="shared" si="0"/>
        <v>FOUR3-1002-XXXX</v>
      </c>
    </row>
    <row r="9" spans="2:9" x14ac:dyDescent="0.3">
      <c r="B9" s="2" t="s">
        <v>111</v>
      </c>
      <c r="C9" s="2" t="s">
        <v>10</v>
      </c>
      <c r="D9" s="2">
        <v>1003</v>
      </c>
      <c r="E9" s="2" t="s">
        <v>10</v>
      </c>
      <c r="F9" s="2" t="s">
        <v>11</v>
      </c>
      <c r="G9" s="54"/>
      <c r="H9" s="4"/>
      <c r="I9" s="2" t="str">
        <f t="shared" si="0"/>
        <v>FOUR4-1003-XXXX</v>
      </c>
    </row>
    <row r="10" spans="2:9" x14ac:dyDescent="0.3">
      <c r="B10" s="2" t="s">
        <v>112</v>
      </c>
      <c r="C10" s="2" t="s">
        <v>10</v>
      </c>
      <c r="D10" s="2">
        <v>1003</v>
      </c>
      <c r="E10" s="2" t="s">
        <v>10</v>
      </c>
      <c r="F10" s="2" t="s">
        <v>11</v>
      </c>
      <c r="G10" s="54"/>
      <c r="H10" s="4"/>
      <c r="I10" s="2" t="str">
        <f t="shared" ref="I10" si="1">CONCATENATE(B10,"-",D10,"-",E10)</f>
        <v>FOUR5-1003-XXXX</v>
      </c>
    </row>
    <row r="11" spans="2:9" x14ac:dyDescent="0.3">
      <c r="B11" t="s">
        <v>113</v>
      </c>
      <c r="C11" s="2" t="s">
        <v>10</v>
      </c>
      <c r="D11" s="2">
        <v>1003</v>
      </c>
      <c r="E11" s="2" t="s">
        <v>10</v>
      </c>
      <c r="F11" s="2" t="s">
        <v>11</v>
      </c>
      <c r="G11" s="54"/>
      <c r="H11" s="4"/>
      <c r="I11" s="2" t="str">
        <f t="shared" ref="I11" si="2">CONCATENATE(B11,"-",D11,"-",E11)</f>
        <v>FOUR6-1003-XXXX</v>
      </c>
    </row>
    <row r="14" spans="2:9" x14ac:dyDescent="0.3">
      <c r="I14" t="s">
        <v>12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I15"/>
  <sheetViews>
    <sheetView showGridLines="0" workbookViewId="0">
      <selection activeCell="F19" sqref="F19"/>
    </sheetView>
  </sheetViews>
  <sheetFormatPr baseColWidth="10" defaultRowHeight="14.4" x14ac:dyDescent="0.3"/>
  <cols>
    <col min="1" max="1" width="5.77734375" customWidth="1"/>
    <col min="2" max="2" width="26.77734375" bestFit="1" customWidth="1"/>
    <col min="3" max="3" width="18.77734375" customWidth="1"/>
    <col min="5" max="5" width="16.33203125" bestFit="1" customWidth="1"/>
    <col min="7" max="7" width="14.21875" customWidth="1"/>
    <col min="8" max="8" width="23.6640625" bestFit="1" customWidth="1"/>
    <col min="9" max="9" width="47.109375" bestFit="1" customWidth="1"/>
  </cols>
  <sheetData>
    <row r="1" spans="2:9" s="2" customFormat="1" ht="49.95" customHeight="1" x14ac:dyDescent="0.3"/>
    <row r="5" spans="2:9" x14ac:dyDescent="0.3"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7</v>
      </c>
      <c r="H5" t="s">
        <v>8</v>
      </c>
      <c r="I5" t="s">
        <v>9</v>
      </c>
    </row>
    <row r="6" spans="2:9" x14ac:dyDescent="0.3">
      <c r="B6" s="46" t="s">
        <v>140</v>
      </c>
      <c r="C6" s="46"/>
      <c r="D6" s="46">
        <v>24000</v>
      </c>
      <c r="E6" s="46" t="s">
        <v>150</v>
      </c>
      <c r="F6" s="46" t="s">
        <v>11</v>
      </c>
      <c r="G6" s="44"/>
      <c r="H6" s="58"/>
      <c r="I6" s="5" t="str">
        <f t="shared" ref="I6:I15" si="0">CONCATENATE(B6,"-",D6,"-",E6)</f>
        <v>CLIENT1-24000-Ville 1</v>
      </c>
    </row>
    <row r="7" spans="2:9" x14ac:dyDescent="0.3">
      <c r="B7" s="46" t="s">
        <v>141</v>
      </c>
      <c r="C7" s="41"/>
      <c r="D7" s="41">
        <v>24300</v>
      </c>
      <c r="E7" s="41" t="s">
        <v>151</v>
      </c>
      <c r="F7" s="41" t="s">
        <v>11</v>
      </c>
      <c r="G7" s="38"/>
      <c r="H7" s="47"/>
      <c r="I7" s="14" t="str">
        <f t="shared" si="0"/>
        <v>CLIENT2-24300-Ville 2</v>
      </c>
    </row>
    <row r="8" spans="2:9" s="2" customFormat="1" x14ac:dyDescent="0.3">
      <c r="B8" s="46" t="s">
        <v>142</v>
      </c>
      <c r="C8" s="41"/>
      <c r="D8" s="46">
        <v>24600</v>
      </c>
      <c r="E8" s="46" t="s">
        <v>152</v>
      </c>
      <c r="F8" s="51" t="s">
        <v>11</v>
      </c>
      <c r="G8" s="42"/>
      <c r="H8" s="57"/>
      <c r="I8" s="5" t="str">
        <f t="shared" si="0"/>
        <v>CLIENT3-24600-Ville 3</v>
      </c>
    </row>
    <row r="9" spans="2:9" s="2" customFormat="1" x14ac:dyDescent="0.3">
      <c r="B9" s="46" t="s">
        <v>143</v>
      </c>
      <c r="C9" s="53"/>
      <c r="D9" s="41">
        <v>24900</v>
      </c>
      <c r="E9" s="41" t="s">
        <v>153</v>
      </c>
      <c r="F9" s="53" t="s">
        <v>11</v>
      </c>
      <c r="G9" s="52"/>
      <c r="H9" s="58"/>
      <c r="I9" s="5" t="str">
        <f t="shared" si="0"/>
        <v>CLIENT4-24900-Ville 4</v>
      </c>
    </row>
    <row r="10" spans="2:9" x14ac:dyDescent="0.3">
      <c r="B10" s="46" t="s">
        <v>144</v>
      </c>
      <c r="C10" s="48"/>
      <c r="D10" s="46">
        <v>25200</v>
      </c>
      <c r="E10" s="46" t="s">
        <v>154</v>
      </c>
      <c r="F10" s="48" t="s">
        <v>11</v>
      </c>
      <c r="G10" s="52"/>
      <c r="H10" s="58"/>
      <c r="I10" s="5" t="str">
        <f t="shared" si="0"/>
        <v>CLIENT5-25200-Ville 5</v>
      </c>
    </row>
    <row r="11" spans="2:9" x14ac:dyDescent="0.3">
      <c r="B11" s="46" t="s">
        <v>145</v>
      </c>
      <c r="C11" s="41"/>
      <c r="D11" s="41">
        <v>25500</v>
      </c>
      <c r="E11" s="41" t="s">
        <v>155</v>
      </c>
      <c r="F11" s="41" t="s">
        <v>11</v>
      </c>
      <c r="G11" s="45"/>
      <c r="H11" s="58"/>
      <c r="I11" s="5" t="str">
        <f t="shared" si="0"/>
        <v>CLIENT6-25500-Ville 6</v>
      </c>
    </row>
    <row r="12" spans="2:9" x14ac:dyDescent="0.3">
      <c r="B12" s="46" t="s">
        <v>146</v>
      </c>
      <c r="C12" s="53"/>
      <c r="D12" s="46">
        <v>25800</v>
      </c>
      <c r="E12" s="46" t="s">
        <v>156</v>
      </c>
      <c r="F12" s="53" t="s">
        <v>11</v>
      </c>
      <c r="G12" s="52"/>
      <c r="H12" s="58"/>
      <c r="I12" s="5" t="str">
        <f t="shared" si="0"/>
        <v>CLIENT7-25800-Ville 7</v>
      </c>
    </row>
    <row r="13" spans="2:9" x14ac:dyDescent="0.3">
      <c r="B13" s="46" t="s">
        <v>147</v>
      </c>
      <c r="C13" s="41"/>
      <c r="D13" s="41">
        <v>26100</v>
      </c>
      <c r="E13" s="41" t="s">
        <v>157</v>
      </c>
      <c r="F13" s="41" t="s">
        <v>11</v>
      </c>
      <c r="G13" s="45"/>
      <c r="H13" s="58"/>
      <c r="I13" s="5" t="str">
        <f t="shared" si="0"/>
        <v>CLIENT8-26100-Ville 8</v>
      </c>
    </row>
    <row r="14" spans="2:9" s="2" customFormat="1" x14ac:dyDescent="0.3">
      <c r="B14" s="46" t="s">
        <v>148</v>
      </c>
      <c r="C14" s="48"/>
      <c r="D14" s="46">
        <v>26400</v>
      </c>
      <c r="E14" s="46" t="s">
        <v>158</v>
      </c>
      <c r="F14" s="48" t="s">
        <v>11</v>
      </c>
      <c r="G14" s="52"/>
      <c r="H14" s="58"/>
      <c r="I14" s="5" t="str">
        <f t="shared" si="0"/>
        <v>CLIENT9-26400-Ville 9</v>
      </c>
    </row>
    <row r="15" spans="2:9" s="2" customFormat="1" x14ac:dyDescent="0.3">
      <c r="B15" s="46" t="s">
        <v>149</v>
      </c>
      <c r="C15" s="41"/>
      <c r="D15" s="41">
        <v>26700</v>
      </c>
      <c r="E15" s="41" t="s">
        <v>159</v>
      </c>
      <c r="F15" s="41" t="s">
        <v>11</v>
      </c>
      <c r="G15" s="52"/>
      <c r="H15" s="58"/>
      <c r="I15" s="14" t="str">
        <f t="shared" si="0"/>
        <v>CLIENT10-26700-Ville 10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I52"/>
  <sheetViews>
    <sheetView showGridLines="0" workbookViewId="0">
      <selection activeCell="F11" sqref="F11"/>
    </sheetView>
  </sheetViews>
  <sheetFormatPr baseColWidth="10" defaultRowHeight="14.4" x14ac:dyDescent="0.3"/>
  <cols>
    <col min="1" max="1" width="5.77734375" customWidth="1"/>
    <col min="2" max="2" width="14.109375" bestFit="1" customWidth="1"/>
    <col min="3" max="3" width="22.109375" bestFit="1" customWidth="1"/>
    <col min="4" max="4" width="16.77734375" bestFit="1" customWidth="1"/>
    <col min="5" max="6" width="18" customWidth="1"/>
    <col min="7" max="7" width="14" customWidth="1"/>
  </cols>
  <sheetData>
    <row r="1" spans="2:9" s="2" customFormat="1" ht="49.95" customHeight="1" x14ac:dyDescent="0.3"/>
    <row r="6" spans="2:9" ht="15" thickBot="1" x14ac:dyDescent="0.35">
      <c r="B6" s="10" t="s">
        <v>48</v>
      </c>
      <c r="C6" s="11"/>
      <c r="H6" s="10" t="s">
        <v>61</v>
      </c>
      <c r="I6" s="11"/>
    </row>
    <row r="7" spans="2:9" ht="15" thickBot="1" x14ac:dyDescent="0.35">
      <c r="B7" s="7" t="s">
        <v>49</v>
      </c>
      <c r="C7" s="8" t="s">
        <v>57</v>
      </c>
    </row>
    <row r="8" spans="2:9" ht="15" thickBot="1" x14ac:dyDescent="0.35">
      <c r="B8" s="7" t="s">
        <v>50</v>
      </c>
      <c r="C8" s="8" t="s">
        <v>22</v>
      </c>
      <c r="H8" s="7" t="s">
        <v>62</v>
      </c>
    </row>
    <row r="9" spans="2:9" ht="15" thickBot="1" x14ac:dyDescent="0.35">
      <c r="B9" s="7" t="s">
        <v>51</v>
      </c>
      <c r="C9" s="8" t="s">
        <v>58</v>
      </c>
    </row>
    <row r="10" spans="2:9" ht="15" thickBot="1" x14ac:dyDescent="0.35">
      <c r="B10" s="7" t="s">
        <v>52</v>
      </c>
      <c r="C10" s="8" t="s">
        <v>60</v>
      </c>
      <c r="H10" s="7" t="s">
        <v>63</v>
      </c>
    </row>
    <row r="11" spans="2:9" ht="15" thickBot="1" x14ac:dyDescent="0.35">
      <c r="B11" s="7" t="s">
        <v>53</v>
      </c>
      <c r="C11" s="8" t="s">
        <v>75</v>
      </c>
    </row>
    <row r="12" spans="2:9" ht="15" thickBot="1" x14ac:dyDescent="0.35">
      <c r="B12" s="7" t="s">
        <v>54</v>
      </c>
      <c r="C12" s="8" t="s">
        <v>0</v>
      </c>
    </row>
    <row r="13" spans="2:9" ht="15" thickBot="1" x14ac:dyDescent="0.35">
      <c r="B13" s="7" t="s">
        <v>55</v>
      </c>
      <c r="C13" s="8" t="s">
        <v>28</v>
      </c>
    </row>
    <row r="14" spans="2:9" ht="15" thickBot="1" x14ac:dyDescent="0.35">
      <c r="B14" s="7" t="s">
        <v>56</v>
      </c>
      <c r="C14" s="8" t="s">
        <v>59</v>
      </c>
    </row>
    <row r="17" spans="2:5" ht="15" thickBot="1" x14ac:dyDescent="0.35">
      <c r="B17" s="10" t="s">
        <v>21</v>
      </c>
      <c r="C17" s="11"/>
    </row>
    <row r="18" spans="2:5" ht="15" thickBot="1" x14ac:dyDescent="0.35"/>
    <row r="19" spans="2:5" ht="15" thickBot="1" x14ac:dyDescent="0.35">
      <c r="B19" s="7" t="s">
        <v>22</v>
      </c>
      <c r="C19" s="8" t="s">
        <v>23</v>
      </c>
      <c r="D19" s="8">
        <v>30</v>
      </c>
      <c r="E19" s="9" t="str">
        <f>C19&amp;TEXT(D19,"00")&amp;"-"</f>
        <v>Art.30-</v>
      </c>
    </row>
    <row r="20" spans="2:5" ht="15" thickBot="1" x14ac:dyDescent="0.35">
      <c r="B20" s="7" t="s">
        <v>58</v>
      </c>
      <c r="C20" s="8" t="s">
        <v>101</v>
      </c>
      <c r="D20" s="8">
        <v>1</v>
      </c>
      <c r="E20" s="9" t="str">
        <f>C20&amp;TEXT(D20,"00000")&amp;"-"</f>
        <v>Cdm.00001-</v>
      </c>
    </row>
    <row r="21" spans="2:5" ht="15" thickBot="1" x14ac:dyDescent="0.35">
      <c r="B21" s="7" t="s">
        <v>75</v>
      </c>
      <c r="C21" s="8" t="s">
        <v>102</v>
      </c>
      <c r="D21" s="8">
        <v>1</v>
      </c>
      <c r="E21" s="9" t="str">
        <f>C21&amp;TEXT(D21,"00000")&amp;"-"</f>
        <v>Ges.00001-</v>
      </c>
    </row>
    <row r="45" spans="2:6" ht="15" thickBot="1" x14ac:dyDescent="0.35">
      <c r="B45" s="10" t="s">
        <v>36</v>
      </c>
      <c r="C45" s="11"/>
      <c r="D45" s="11"/>
    </row>
    <row r="46" spans="2:6" ht="15" thickBot="1" x14ac:dyDescent="0.35"/>
    <row r="47" spans="2:6" ht="15" thickBot="1" x14ac:dyDescent="0.35">
      <c r="B47" t="s">
        <v>37</v>
      </c>
      <c r="C47" s="8" t="s">
        <v>43</v>
      </c>
      <c r="D47" s="32">
        <f>SUM(Tableau4[Valeur stock])</f>
        <v>0</v>
      </c>
      <c r="E47" s="3"/>
      <c r="F47" s="3"/>
    </row>
    <row r="48" spans="2:6" ht="15" thickBot="1" x14ac:dyDescent="0.35">
      <c r="B48" s="2" t="s">
        <v>38</v>
      </c>
      <c r="C48" s="8" t="s">
        <v>44</v>
      </c>
      <c r="D48" s="31">
        <f>COUNTIF(Tableau7[Check],"Open")</f>
        <v>0</v>
      </c>
      <c r="E48" s="3"/>
      <c r="F48" s="3"/>
    </row>
    <row r="49" spans="2:6" ht="15" thickBot="1" x14ac:dyDescent="0.35">
      <c r="B49" s="2" t="s">
        <v>39</v>
      </c>
      <c r="C49" s="8" t="s">
        <v>45</v>
      </c>
      <c r="D49" s="31">
        <f>COUNTIF(Tableau4[Flag],1)</f>
        <v>28</v>
      </c>
      <c r="E49" s="3"/>
      <c r="F49" s="3"/>
    </row>
    <row r="50" spans="2:6" ht="15" thickBot="1" x14ac:dyDescent="0.35">
      <c r="B50" s="2" t="s">
        <v>40</v>
      </c>
      <c r="C50" s="8" t="s">
        <v>77</v>
      </c>
      <c r="D50" s="31">
        <f>COUNTIF(Tableau4[Status],"Active")</f>
        <v>28</v>
      </c>
      <c r="E50" s="3"/>
      <c r="F50" s="3"/>
    </row>
    <row r="51" spans="2:6" ht="15" thickBot="1" x14ac:dyDescent="0.35">
      <c r="B51" s="2" t="s">
        <v>41</v>
      </c>
      <c r="C51" s="8" t="s">
        <v>46</v>
      </c>
      <c r="D51" s="31">
        <f>SUM(Tableau4[Stock])</f>
        <v>0</v>
      </c>
      <c r="E51" s="3"/>
      <c r="F51" s="3"/>
    </row>
    <row r="52" spans="2:6" ht="15" thickBot="1" x14ac:dyDescent="0.35">
      <c r="B52" s="2" t="s">
        <v>42</v>
      </c>
      <c r="C52" s="8" t="s">
        <v>47</v>
      </c>
      <c r="D52" s="31" t="str">
        <f>IFERROR(INDEX(Tableau6[Nr Article],MATCH(1,Tableau6[Ranking],0)),"")</f>
        <v/>
      </c>
      <c r="E52" s="12" t="str">
        <f>IFERROR(INDEX(Tableau6[Nr Article],MATCH(2,Tableau6[Ranking],0)),"")</f>
        <v/>
      </c>
      <c r="F52" s="12" t="str">
        <f>IFERROR(INDEX(Tableau6[Nr Article],MATCH(3,Tableau6[Ranking],0)),"")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HOME</vt:lpstr>
      <vt:lpstr>ARTICLE</vt:lpstr>
      <vt:lpstr>COMMANDE</vt:lpstr>
      <vt:lpstr>BL</vt:lpstr>
      <vt:lpstr>GESTION</vt:lpstr>
      <vt:lpstr>FOURNISSEUR</vt:lpstr>
      <vt:lpstr>CLIENT</vt:lpstr>
      <vt:lpstr>CONGIG</vt:lpstr>
      <vt:lpstr>Article</vt:lpstr>
      <vt:lpstr>Clients</vt:lpstr>
      <vt:lpstr>Fournisseur</vt:lpstr>
      <vt:lpstr>MENU</vt:lpstr>
      <vt:lpstr>Order_id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2021-05-09T09:43:17Z</dcterms:modified>
</cp:coreProperties>
</file>