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 activeTab="1"/>
  </bookViews>
  <sheets>
    <sheet name="RECHERCHE" sheetId="4" r:id="rId1"/>
    <sheet name="PU PVC" sheetId="1" r:id="rId2"/>
    <sheet name="OPTION" sheetId="3" r:id="rId3"/>
    <sheet name="menu" sheetId="2" r:id="rId4"/>
  </sheets>
  <definedNames>
    <definedName name="ACOU">'PU PVC'!$I:$I</definedName>
    <definedName name="HAUTEUR">'PU PVC'!$L:$L</definedName>
    <definedName name="LARGEUR">'PU PVC'!$K:$K</definedName>
    <definedName name="Numref">'PU PVC'!$A:$A</definedName>
    <definedName name="PM_2">'PU PVC'!$O:$O</definedName>
    <definedName name="POSE">'PU PVC'!$H:$H</definedName>
    <definedName name="PU">'PU PVC'!$N:$N</definedName>
    <definedName name="SEUIL">'PU PVC'!$G:$G</definedName>
    <definedName name="SURF_MEN">'PU PVC'!$M:$M</definedName>
    <definedName name="TABLIER_VR">'PU PVC'!$F:$F</definedName>
    <definedName name="TEINTE">'PU PVC'!$J:$J</definedName>
    <definedName name="Typo1">'PU PVC'!$B:$B</definedName>
    <definedName name="typo2">'PU PVC'!$C:$C</definedName>
    <definedName name="Typologie">'PU PVC'!$B:$B</definedName>
    <definedName name="VR">'PU PVC'!$E:$E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4" l="1"/>
  <c r="G13" i="4" l="1"/>
  <c r="I13" i="4"/>
  <c r="F13" i="4"/>
  <c r="E13" i="4"/>
  <c r="D13" i="4"/>
  <c r="C13" i="4"/>
  <c r="B13" i="4"/>
  <c r="M102" i="1"/>
  <c r="O102" i="1" s="1"/>
  <c r="M103" i="1"/>
  <c r="O103" i="1" s="1"/>
  <c r="M97" i="1"/>
  <c r="O97" i="1" s="1"/>
  <c r="M98" i="1"/>
  <c r="O98" i="1" s="1"/>
  <c r="M99" i="1"/>
  <c r="O99" i="1" s="1"/>
  <c r="M100" i="1"/>
  <c r="O100" i="1" s="1"/>
  <c r="M101" i="1"/>
  <c r="O101" i="1" s="1"/>
  <c r="M96" i="1"/>
  <c r="O96" i="1" s="1"/>
  <c r="F91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M87" i="1"/>
  <c r="O87" i="1" s="1"/>
  <c r="M88" i="1"/>
  <c r="O88" i="1" s="1"/>
  <c r="M89" i="1"/>
  <c r="O89" i="1" s="1"/>
  <c r="M90" i="1"/>
  <c r="O90" i="1" s="1"/>
  <c r="M91" i="1"/>
  <c r="O91" i="1" s="1"/>
  <c r="M92" i="1"/>
  <c r="O92" i="1" s="1"/>
  <c r="M93" i="1"/>
  <c r="O93" i="1" s="1"/>
  <c r="M94" i="1"/>
  <c r="O94" i="1" s="1"/>
  <c r="M95" i="1"/>
  <c r="O95" i="1" s="1"/>
  <c r="M64" i="1"/>
  <c r="O64" i="1" s="1"/>
  <c r="M65" i="1"/>
  <c r="O65" i="1" s="1"/>
  <c r="M66" i="1"/>
  <c r="O66" i="1" s="1"/>
  <c r="M67" i="1"/>
  <c r="O67" i="1" s="1"/>
  <c r="M68" i="1"/>
  <c r="O68" i="1" s="1"/>
  <c r="M69" i="1"/>
  <c r="O69" i="1" s="1"/>
  <c r="M70" i="1"/>
  <c r="O70" i="1" s="1"/>
  <c r="M71" i="1"/>
  <c r="O71" i="1" s="1"/>
  <c r="M72" i="1"/>
  <c r="O72" i="1" s="1"/>
  <c r="M73" i="1"/>
  <c r="O73" i="1" s="1"/>
  <c r="M74" i="1"/>
  <c r="O74" i="1" s="1"/>
  <c r="M75" i="1"/>
  <c r="O75" i="1" s="1"/>
  <c r="M76" i="1"/>
  <c r="O76" i="1" s="1"/>
  <c r="M77" i="1"/>
  <c r="O77" i="1" s="1"/>
  <c r="M78" i="1"/>
  <c r="O78" i="1" s="1"/>
  <c r="M79" i="1"/>
  <c r="O79" i="1" s="1"/>
  <c r="M80" i="1"/>
  <c r="O80" i="1" s="1"/>
  <c r="M81" i="1"/>
  <c r="O81" i="1" s="1"/>
  <c r="M82" i="1"/>
  <c r="O82" i="1" s="1"/>
  <c r="M83" i="1"/>
  <c r="O83" i="1" s="1"/>
  <c r="M84" i="1"/>
  <c r="O84" i="1" s="1"/>
  <c r="M85" i="1"/>
  <c r="O85" i="1" s="1"/>
  <c r="M86" i="1"/>
  <c r="O86" i="1" s="1"/>
  <c r="M42" i="1"/>
  <c r="O42" i="1" s="1"/>
  <c r="M41" i="1"/>
  <c r="O41" i="1" s="1"/>
  <c r="M40" i="1"/>
  <c r="O40" i="1" s="1"/>
  <c r="R40" i="1" s="1"/>
  <c r="M39" i="1"/>
  <c r="O39" i="1" s="1"/>
  <c r="R39" i="1" s="1"/>
  <c r="M59" i="1"/>
  <c r="O59" i="1" s="1"/>
  <c r="R59" i="1" s="1"/>
  <c r="M58" i="1"/>
  <c r="O58" i="1" s="1"/>
  <c r="R58" i="1" s="1"/>
  <c r="M57" i="1"/>
  <c r="O57" i="1" s="1"/>
  <c r="R57" i="1" s="1"/>
  <c r="M56" i="1"/>
  <c r="O56" i="1" s="1"/>
  <c r="R56" i="1" s="1"/>
  <c r="M63" i="1"/>
  <c r="O63" i="1" s="1"/>
  <c r="R63" i="1" s="1"/>
  <c r="M62" i="1"/>
  <c r="O62" i="1" s="1"/>
  <c r="R62" i="1" s="1"/>
  <c r="M61" i="1"/>
  <c r="O61" i="1" s="1"/>
  <c r="R61" i="1" s="1"/>
  <c r="M60" i="1"/>
  <c r="O60" i="1" s="1"/>
  <c r="R60" i="1" s="1"/>
  <c r="M55" i="1"/>
  <c r="O55" i="1" s="1"/>
  <c r="R55" i="1" s="1"/>
  <c r="M54" i="1"/>
  <c r="O54" i="1" s="1"/>
  <c r="R54" i="1" s="1"/>
  <c r="M53" i="1"/>
  <c r="O53" i="1" s="1"/>
  <c r="R53" i="1" s="1"/>
  <c r="M52" i="1"/>
  <c r="O52" i="1" s="1"/>
  <c r="R52" i="1" s="1"/>
  <c r="M51" i="1"/>
  <c r="O51" i="1" s="1"/>
  <c r="R51" i="1" s="1"/>
  <c r="M50" i="1"/>
  <c r="O50" i="1" s="1"/>
  <c r="R50" i="1" s="1"/>
  <c r="M49" i="1"/>
  <c r="O49" i="1" s="1"/>
  <c r="R49" i="1" s="1"/>
  <c r="M48" i="1"/>
  <c r="O48" i="1" s="1"/>
  <c r="R48" i="1" s="1"/>
  <c r="M47" i="1"/>
  <c r="O47" i="1" s="1"/>
  <c r="R47" i="1" s="1"/>
  <c r="M46" i="1"/>
  <c r="O46" i="1" s="1"/>
  <c r="R46" i="1" s="1"/>
  <c r="M45" i="1"/>
  <c r="O45" i="1" s="1"/>
  <c r="R45" i="1" s="1"/>
  <c r="M44" i="1"/>
  <c r="O44" i="1" s="1"/>
  <c r="R44" i="1" s="1"/>
  <c r="M43" i="1"/>
  <c r="O43" i="1" s="1"/>
  <c r="R43" i="1" s="1"/>
  <c r="M38" i="1"/>
  <c r="O38" i="1" s="1"/>
  <c r="R38" i="1" s="1"/>
  <c r="M37" i="1"/>
  <c r="O37" i="1" s="1"/>
  <c r="R37" i="1" s="1"/>
  <c r="M36" i="1"/>
  <c r="O36" i="1" s="1"/>
  <c r="R36" i="1" s="1"/>
  <c r="M35" i="1"/>
  <c r="O35" i="1" s="1"/>
  <c r="R35" i="1" s="1"/>
  <c r="M34" i="1"/>
  <c r="O34" i="1" s="1"/>
  <c r="R34" i="1" s="1"/>
  <c r="M33" i="1"/>
  <c r="O33" i="1" s="1"/>
  <c r="R33" i="1" s="1"/>
  <c r="M32" i="1"/>
  <c r="O32" i="1" s="1"/>
  <c r="R32" i="1" s="1"/>
  <c r="M31" i="1"/>
  <c r="O31" i="1" s="1"/>
  <c r="R31" i="1" s="1"/>
  <c r="M30" i="1"/>
  <c r="O30" i="1" s="1"/>
  <c r="R30" i="1" s="1"/>
  <c r="M29" i="1"/>
  <c r="O29" i="1" s="1"/>
  <c r="R29" i="1" s="1"/>
  <c r="M28" i="1"/>
  <c r="O28" i="1" s="1"/>
  <c r="R28" i="1" s="1"/>
  <c r="M27" i="1"/>
  <c r="O27" i="1" s="1"/>
  <c r="R27" i="1" s="1"/>
  <c r="M26" i="1"/>
  <c r="O26" i="1" s="1"/>
  <c r="R26" i="1" s="1"/>
  <c r="M25" i="1"/>
  <c r="O25" i="1" s="1"/>
  <c r="R25" i="1" s="1"/>
  <c r="M24" i="1"/>
  <c r="O24" i="1" s="1"/>
  <c r="R24" i="1" s="1"/>
  <c r="M23" i="1"/>
  <c r="O23" i="1" s="1"/>
  <c r="R23" i="1" s="1"/>
  <c r="M22" i="1"/>
  <c r="O22" i="1" s="1"/>
  <c r="R22" i="1" s="1"/>
  <c r="M21" i="1"/>
  <c r="O21" i="1" s="1"/>
  <c r="R21" i="1" s="1"/>
  <c r="M20" i="1"/>
  <c r="O20" i="1" s="1"/>
  <c r="R20" i="1" s="1"/>
  <c r="M19" i="1"/>
  <c r="O19" i="1" s="1"/>
  <c r="R19" i="1" s="1"/>
  <c r="M18" i="1"/>
  <c r="O18" i="1" s="1"/>
  <c r="R18" i="1" s="1"/>
  <c r="M17" i="1"/>
  <c r="O17" i="1" s="1"/>
  <c r="R17" i="1" s="1"/>
  <c r="M16" i="1"/>
  <c r="O16" i="1" s="1"/>
  <c r="R16" i="1" s="1"/>
  <c r="M15" i="1"/>
  <c r="O15" i="1" s="1"/>
  <c r="R15" i="1" s="1"/>
  <c r="M14" i="1"/>
  <c r="O14" i="1" s="1"/>
  <c r="R14" i="1" s="1"/>
  <c r="M13" i="1"/>
  <c r="O13" i="1" s="1"/>
  <c r="R13" i="1" s="1"/>
  <c r="M12" i="1"/>
  <c r="O12" i="1" s="1"/>
  <c r="R12" i="1" s="1"/>
  <c r="M11" i="1"/>
  <c r="O11" i="1" s="1"/>
  <c r="R11" i="1" s="1"/>
  <c r="M10" i="1"/>
  <c r="O10" i="1" s="1"/>
  <c r="R10" i="1" s="1"/>
  <c r="M9" i="1"/>
  <c r="O9" i="1" s="1"/>
  <c r="R9" i="1" s="1"/>
  <c r="M8" i="1"/>
  <c r="O8" i="1" s="1"/>
  <c r="R8" i="1" s="1"/>
  <c r="M7" i="1"/>
  <c r="O7" i="1" s="1"/>
  <c r="R7" i="1" s="1"/>
  <c r="M6" i="1"/>
  <c r="O6" i="1" s="1"/>
  <c r="R6" i="1" s="1"/>
  <c r="M5" i="1"/>
  <c r="O5" i="1" s="1"/>
  <c r="R5" i="1" s="1"/>
  <c r="M4" i="1"/>
  <c r="O4" i="1" s="1"/>
  <c r="R4" i="1" s="1"/>
  <c r="M3" i="1"/>
  <c r="O3" i="1" s="1"/>
  <c r="R3" i="1" s="1"/>
  <c r="B15" i="4" l="1"/>
</calcChain>
</file>

<file path=xl/sharedStrings.xml><?xml version="1.0" encoding="utf-8"?>
<sst xmlns="http://schemas.openxmlformats.org/spreadsheetml/2006/main" count="1046" uniqueCount="124">
  <si>
    <t>CALCUL RAPIDE</t>
  </si>
  <si>
    <t>REF.</t>
  </si>
  <si>
    <t>Typologie</t>
  </si>
  <si>
    <t>Typologie2</t>
  </si>
  <si>
    <t>Ref chantier</t>
  </si>
  <si>
    <t>VR</t>
  </si>
  <si>
    <t>TABLIER VR</t>
  </si>
  <si>
    <t>SEUIL</t>
  </si>
  <si>
    <t>POSE</t>
  </si>
  <si>
    <t>ACOUSTIQUE</t>
  </si>
  <si>
    <t>TEINTE</t>
  </si>
  <si>
    <t>LARGEUR</t>
  </si>
  <si>
    <t>HAUTEUR</t>
  </si>
  <si>
    <t>SURF. MEN</t>
  </si>
  <si>
    <t>PRIX UNITAIRE</t>
  </si>
  <si>
    <t>PRIX AU M²</t>
  </si>
  <si>
    <t>Largeur2</t>
  </si>
  <si>
    <t>Hauteur2</t>
  </si>
  <si>
    <t>PRIX U</t>
  </si>
  <si>
    <t>F</t>
  </si>
  <si>
    <t>1 V OB</t>
  </si>
  <si>
    <t>MARSEILLE SEARIM</t>
  </si>
  <si>
    <t>MANUEL</t>
  </si>
  <si>
    <t>PVC AJOURE (lames 37x8.5) BLANC RAL 9016</t>
  </si>
  <si>
    <t>APPLIQUE DOUBLAGE 100</t>
  </si>
  <si>
    <t>35dB</t>
  </si>
  <si>
    <t>BLANC RAL 9016</t>
  </si>
  <si>
    <t>39dB</t>
  </si>
  <si>
    <t>1V OF</t>
  </si>
  <si>
    <t>LA COURONNE</t>
  </si>
  <si>
    <t>ELEC. ILMO SOLUS + inverseur</t>
  </si>
  <si>
    <t>APPLIQUE DOUBLAGE 140</t>
  </si>
  <si>
    <t>30dB</t>
  </si>
  <si>
    <t>PF</t>
  </si>
  <si>
    <t>SEUIL ALU</t>
  </si>
  <si>
    <t>APPLIQUE DOUBLAGE 120</t>
  </si>
  <si>
    <t>LE GOLDEN</t>
  </si>
  <si>
    <t>PVC AJOURE (lames 37x8.5) GRIS RAL 7035</t>
  </si>
  <si>
    <t>GRIS RAL 7035</t>
  </si>
  <si>
    <t>PAS DE VR</t>
  </si>
  <si>
    <t xml:space="preserve">1V OF </t>
  </si>
  <si>
    <t>41dB</t>
  </si>
  <si>
    <t>F/A</t>
  </si>
  <si>
    <t>1V OF SUR ALL VIT</t>
  </si>
  <si>
    <t>36dB</t>
  </si>
  <si>
    <t>COTE ROCHER</t>
  </si>
  <si>
    <t>1V OS</t>
  </si>
  <si>
    <t>2V OF</t>
  </si>
  <si>
    <t>ELEC. ILMO SOLUS</t>
  </si>
  <si>
    <t>ALU moussé (lames 43x8.8) BLANC RAL 9016</t>
  </si>
  <si>
    <t>2V OF + 1 FIXE</t>
  </si>
  <si>
    <t>2V OF + 2 FIXES</t>
  </si>
  <si>
    <t>CF</t>
  </si>
  <si>
    <t>CF 1V</t>
  </si>
  <si>
    <t>GOLF JUAN</t>
  </si>
  <si>
    <t>37dB</t>
  </si>
  <si>
    <t>34dB</t>
  </si>
  <si>
    <t>SEUIL PVC</t>
  </si>
  <si>
    <t>PVC AJOURE (lames 37x8.5)</t>
  </si>
  <si>
    <t>APPLIQUE DOUBLAGE 160</t>
  </si>
  <si>
    <t>TUNNEL</t>
  </si>
  <si>
    <t>28dB</t>
  </si>
  <si>
    <t>29dB</t>
  </si>
  <si>
    <t>31dB</t>
  </si>
  <si>
    <t>32dB</t>
  </si>
  <si>
    <t>33dB</t>
  </si>
  <si>
    <t>38dB</t>
  </si>
  <si>
    <t>40dB</t>
  </si>
  <si>
    <t>42dB</t>
  </si>
  <si>
    <t>43dB</t>
  </si>
  <si>
    <t xml:space="preserve">BLANC RAL 9016 </t>
  </si>
  <si>
    <t>TYPOLOGIE</t>
  </si>
  <si>
    <t>typo 2</t>
  </si>
  <si>
    <t>1V OB</t>
  </si>
  <si>
    <t>1V OF SUR ALL VITT</t>
  </si>
  <si>
    <t>2V inégaux OF</t>
  </si>
  <si>
    <t>2V OF SUR ALL VIT</t>
  </si>
  <si>
    <t>PLAXE</t>
  </si>
  <si>
    <t>LES VOILES</t>
  </si>
  <si>
    <t>1V OF + 1 FIXE</t>
  </si>
  <si>
    <t>PLUS VALUE MORTAISE SEULE</t>
  </si>
  <si>
    <t>PLUS VALUE SUIL ALU SUR PVC DM90</t>
  </si>
  <si>
    <t>31,00 €/ml</t>
  </si>
  <si>
    <t>PLUS VALUE SUIL ALU SUR PVC DM130</t>
  </si>
  <si>
    <t>39,00€/ml</t>
  </si>
  <si>
    <t>PLUS VALUE FERRAGE OSCILLO-BATTANT</t>
  </si>
  <si>
    <t>PLUS VALUE SUIL ALU SUR PVC DM110</t>
  </si>
  <si>
    <t>36,50 €/ml</t>
  </si>
  <si>
    <t>GRAND R</t>
  </si>
  <si>
    <t>PLUS VALUE CREMONE A BARILLET</t>
  </si>
  <si>
    <t>LOU GARGALON</t>
  </si>
  <si>
    <t>RADIO IO + télécommande SITUO 1</t>
  </si>
  <si>
    <t>PRIX TELECOMMANDE MURAL SMOOVE IO POUR 1 VR OU 1 ZONE DE GROUPAGE</t>
  </si>
  <si>
    <t>PRIX TELECOMMANDE PORTABLE SITUO 1 CANAL IO POUR 1 VR OU 1 ZONE DE GROUPAGE</t>
  </si>
  <si>
    <t>PRIX TELECOMMANDE PORTABLE SITUO 5 CANAUX IO POUR 4 VR OU 1 ZONE DE GROUPAGE</t>
  </si>
  <si>
    <t>PLUS VALUE SOLUTION ACOUSTIQUE VOLET ROULANT Dnew+Ctr = 50dB Ald / 47dB</t>
  </si>
  <si>
    <t>27,50€/ml</t>
  </si>
  <si>
    <t>PLUS VALUE POIGNEE A CLE STD POUR FEN</t>
  </si>
  <si>
    <t>PLUS VALUE VERROUS ZH</t>
  </si>
  <si>
    <t xml:space="preserve">PLUS VALUE POUR HABILLAGE SUPPLEMENTAIRE (CORNIERE OU PLAT PVC 50) </t>
  </si>
  <si>
    <t>2,60€/ml</t>
  </si>
  <si>
    <t>PLUS VALUE VERROUS HAUT ET BAS DE 120 MM DE HAUTEUR POSES SUR SEMI FIXE</t>
  </si>
  <si>
    <t>PLUS VALUE MOTEUR FILAIRE ILMO SANS INTERRUPTEUR / TREUIL LATERAL</t>
  </si>
  <si>
    <t>PRIX INTERRUPTEUR A ENCASTRER POUR ILMO</t>
  </si>
  <si>
    <t>PLUS VALUE MOTEUR RADIO IO AVEC INTERRUPTEUR / TREUIL LATERAL</t>
  </si>
  <si>
    <t>ref.</t>
  </si>
  <si>
    <t>DENOMINATION</t>
  </si>
  <si>
    <t>PRIX</t>
  </si>
  <si>
    <t>MIRAMAS</t>
  </si>
  <si>
    <t>F=1
PF=2
F/A=3
CF=4</t>
  </si>
  <si>
    <t>PAS DE VR = 0 
MANUEL = 1
ELEC FILAIRE = 2 
ELEC RADIO IO = 3</t>
  </si>
  <si>
    <t>PAS DE VR = 0
PVC = 1
ALU = 2</t>
  </si>
  <si>
    <t>SEUIL PVC = 1
SEUIL ALU = 2</t>
  </si>
  <si>
    <t>D100 = 1
D120 = 2
D140 = 3
D 160 = 4
TUNNEL = 5</t>
  </si>
  <si>
    <t>= valeur</t>
  </si>
  <si>
    <t>blanc = 1
GRIS = 2
PLAXE = 3</t>
  </si>
  <si>
    <t>1V FIXE = 0
1V OB=1
1V OF=2
1V OF / A =3
1V OS=4
2V OF=5
2V OF /A =6
2V + 1F =7
2V+2F = 8
1V OF + 1 FIXE = 9</t>
  </si>
  <si>
    <t>VOLET ROULANT</t>
  </si>
  <si>
    <t>RECHERCHE PRIX</t>
  </si>
  <si>
    <t>PVC</t>
  </si>
  <si>
    <t>DOUBLAGE 100mm</t>
  </si>
  <si>
    <t>BLANC</t>
  </si>
  <si>
    <t>REF</t>
  </si>
  <si>
    <t>TABLIER PVC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</si>
</sst>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Bahnschrift"/>
      <family val="2"/>
    </font>
    <font>
      <b/>
      <sz val="18"/>
      <name val="Calibri"/>
      <family val="2"/>
      <scheme val="minor"/>
    </font>
    <font>
      <b/>
      <sz val="18"/>
      <name val="Bahnschrift"/>
      <family val="2"/>
    </font>
    <font>
      <b/>
      <sz val="28"/>
      <color theme="0"/>
      <name val="Bahnschrift"/>
      <family val="2"/>
    </font>
    <font>
      <b/>
      <u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/>
      <right style="thin">
        <color theme="1"/>
      </right>
      <top style="medium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/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medium">
        <color indexed="64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3" borderId="13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quotePrefix="1"/>
    <xf numFmtId="164" fontId="0" fillId="0" borderId="0" xfId="0" applyNumberFormat="1" applyAlignment="1">
      <alignment horizontal="right"/>
    </xf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3" fillId="4" borderId="20" xfId="0" applyFont="1" applyFill="1" applyBorder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4" fillId="4" borderId="20" xfId="0" quotePrefix="1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0" fillId="0" borderId="14" xfId="0" applyBorder="1"/>
    <xf numFmtId="0" fontId="5" fillId="5" borderId="20" xfId="0" applyFont="1" applyFill="1" applyBorder="1" applyAlignment="1">
      <alignment horizontal="center"/>
    </xf>
    <xf numFmtId="0" fontId="5" fillId="5" borderId="22" xfId="0" applyFont="1" applyFill="1" applyBorder="1" applyAlignment="1">
      <alignment horizontal="center"/>
    </xf>
    <xf numFmtId="0" fontId="6" fillId="5" borderId="20" xfId="0" applyFont="1" applyFill="1" applyBorder="1" applyAlignment="1">
      <alignment horizontal="center"/>
    </xf>
    <xf numFmtId="0" fontId="6" fillId="5" borderId="21" xfId="0" applyFont="1" applyFill="1" applyBorder="1" applyAlignment="1">
      <alignment horizontal="center"/>
    </xf>
    <xf numFmtId="0" fontId="6" fillId="5" borderId="22" xfId="0" applyFont="1" applyFill="1" applyBorder="1" applyAlignment="1">
      <alignment horizontal="center"/>
    </xf>
    <xf numFmtId="0" fontId="7" fillId="6" borderId="18" xfId="0" applyFont="1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17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0" fillId="0" borderId="14" xfId="0" quotePrefix="1" applyBorder="1"/>
    <xf numFmtId="0" fontId="8" fillId="0" borderId="20" xfId="0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1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2:R389" totalsRowShown="0" headerRowDxfId="20" dataDxfId="19" tableBorderDxfId="18">
  <autoFilter ref="A2:R389"/>
  <sortState ref="A3:R387">
    <sortCondition ref="A2:A389"/>
  </sortState>
  <tableColumns count="18">
    <tableColumn id="1" name="REF" dataDxfId="17"/>
    <tableColumn id="2" name="Typologie" dataDxfId="16"/>
    <tableColumn id="3" name="Typologie2" dataDxfId="15"/>
    <tableColumn id="4" name="Ref chantier" dataDxfId="14"/>
    <tableColumn id="5" name="VR" dataDxfId="13"/>
    <tableColumn id="6" name="TABLIER VR" dataDxfId="12"/>
    <tableColumn id="7" name="SEUIL" dataDxfId="11"/>
    <tableColumn id="8" name="POSE" dataDxfId="10"/>
    <tableColumn id="11" name="ACOUSTIQUE" dataDxfId="9"/>
    <tableColumn id="13" name="TEINTE" dataDxfId="8"/>
    <tableColumn id="14" name="LARGEUR" dataDxfId="7"/>
    <tableColumn id="15" name="HAUTEUR" dataDxfId="6"/>
    <tableColumn id="16" name="SURF. MEN" dataDxfId="5"/>
    <tableColumn id="17" name="PRIX UNITAIRE" dataDxfId="4"/>
    <tableColumn id="18" name="PRIX AU M²" dataDxfId="3"/>
    <tableColumn id="19" name="Largeur2" dataDxfId="2"/>
    <tableColumn id="20" name="Hauteur2" dataDxfId="1"/>
    <tableColumn id="21" name="PRIX U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zoomScale="85" zoomScaleNormal="85" workbookViewId="0">
      <selection activeCell="C28" sqref="C28"/>
    </sheetView>
  </sheetViews>
  <sheetFormatPr baseColWidth="10" defaultRowHeight="15" outlineLevelRow="1" x14ac:dyDescent="0.25"/>
  <cols>
    <col min="2" max="2" width="17.7109375" customWidth="1"/>
    <col min="3" max="3" width="17" bestFit="1" customWidth="1"/>
    <col min="4" max="5" width="18.85546875" bestFit="1" customWidth="1"/>
    <col min="6" max="7" width="17.85546875" bestFit="1" customWidth="1"/>
    <col min="8" max="8" width="8.85546875" bestFit="1" customWidth="1"/>
    <col min="9" max="10" width="20.42578125" bestFit="1" customWidth="1"/>
    <col min="11" max="11" width="15" bestFit="1" customWidth="1"/>
    <col min="12" max="12" width="15.5703125" bestFit="1" customWidth="1"/>
    <col min="13" max="13" width="17.42578125" bestFit="1" customWidth="1"/>
    <col min="14" max="14" width="24.7109375" bestFit="1" customWidth="1"/>
    <col min="15" max="15" width="20" bestFit="1" customWidth="1"/>
    <col min="16" max="16" width="13.85546875" bestFit="1" customWidth="1"/>
    <col min="17" max="17" width="14.7109375" bestFit="1" customWidth="1"/>
    <col min="18" max="19" width="10.85546875" bestFit="1" customWidth="1"/>
  </cols>
  <sheetData>
    <row r="1" spans="2:9" x14ac:dyDescent="0.25">
      <c r="C1" s="37" t="s">
        <v>118</v>
      </c>
      <c r="D1" s="38"/>
      <c r="E1" s="38"/>
      <c r="F1" s="39"/>
    </row>
    <row r="2" spans="2:9" x14ac:dyDescent="0.25">
      <c r="C2" s="40"/>
      <c r="D2" s="41"/>
      <c r="E2" s="41"/>
      <c r="F2" s="42"/>
    </row>
    <row r="3" spans="2:9" ht="15.75" thickBot="1" x14ac:dyDescent="0.3">
      <c r="C3" s="43"/>
      <c r="D3" s="36"/>
      <c r="E3" s="36"/>
      <c r="F3" s="44"/>
    </row>
    <row r="4" spans="2:9" ht="23.25" thickBot="1" x14ac:dyDescent="0.35">
      <c r="C4" s="33" t="s">
        <v>71</v>
      </c>
      <c r="D4" s="34"/>
      <c r="E4" s="34"/>
      <c r="F4" s="35"/>
    </row>
    <row r="5" spans="2:9" ht="20.25" thickBot="1" x14ac:dyDescent="0.3">
      <c r="C5" s="27" t="s">
        <v>19</v>
      </c>
      <c r="D5" s="28"/>
      <c r="E5" s="29" t="s">
        <v>73</v>
      </c>
      <c r="F5" s="28"/>
    </row>
    <row r="6" spans="2:9" ht="23.25" thickBot="1" x14ac:dyDescent="0.35">
      <c r="C6" s="33" t="s">
        <v>117</v>
      </c>
      <c r="D6" s="34"/>
      <c r="E6" s="34"/>
      <c r="F6" s="35"/>
    </row>
    <row r="7" spans="2:9" ht="20.25" thickBot="1" x14ac:dyDescent="0.3">
      <c r="C7" s="27" t="s">
        <v>22</v>
      </c>
      <c r="D7" s="28"/>
      <c r="E7" s="29" t="s">
        <v>123</v>
      </c>
      <c r="F7" s="28"/>
    </row>
    <row r="8" spans="2:9" ht="24" thickBot="1" x14ac:dyDescent="0.4">
      <c r="C8" s="31" t="s">
        <v>7</v>
      </c>
      <c r="D8" s="32"/>
      <c r="E8" s="31" t="s">
        <v>9</v>
      </c>
      <c r="F8" s="32"/>
    </row>
    <row r="9" spans="2:9" ht="21.75" thickBot="1" x14ac:dyDescent="0.4">
      <c r="C9" s="25" t="s">
        <v>119</v>
      </c>
      <c r="D9" s="26"/>
      <c r="E9" s="25">
        <v>35</v>
      </c>
      <c r="F9" s="26"/>
    </row>
    <row r="10" spans="2:9" ht="24" thickBot="1" x14ac:dyDescent="0.4">
      <c r="C10" s="31" t="s">
        <v>8</v>
      </c>
      <c r="D10" s="32"/>
      <c r="E10" s="31" t="s">
        <v>10</v>
      </c>
      <c r="F10" s="32"/>
    </row>
    <row r="11" spans="2:9" ht="21.75" thickBot="1" x14ac:dyDescent="0.4">
      <c r="C11" s="25" t="s">
        <v>120</v>
      </c>
      <c r="D11" s="26"/>
      <c r="E11" s="25" t="s">
        <v>121</v>
      </c>
      <c r="F11" s="26"/>
    </row>
    <row r="12" spans="2:9" ht="15.75" thickBot="1" x14ac:dyDescent="0.3"/>
    <row r="13" spans="2:9" ht="15.75" outlineLevel="1" thickBot="1" x14ac:dyDescent="0.3">
      <c r="B13" s="30">
        <f>IF(C5="F",1,IF(C5="PF",2,IF(C5="F/A",3,IF(C5="CF",4,""))))</f>
        <v>1</v>
      </c>
      <c r="C13" s="45">
        <f>IF(E5="1V FIXE",0,IF(E5="1V OB",1,IF(E5="1V OF",2,IF(E5="1V OF / A",3,IF(E5="1V OS",4,IF(E5="2V OF",5,IF(E5="2V OF / A",6,IF(E5="2V + 1F",7,IF(E5="2V+2F",8,IF(E5="1V OF + 1 FIXE",9,""))))))))))</f>
        <v>1</v>
      </c>
      <c r="D13" s="30">
        <f>IF(C7="PAS DE VR",0,IF(C7="MANUEL",1,IF(C7="ELEC FILAIRE",2,IF(C7="ELEC RADIO",3,""))))</f>
        <v>1</v>
      </c>
      <c r="E13" s="30">
        <f>IF(E7="TABLIER PVC",1,IF(E7="TABLIER ALU",2,""))</f>
        <v>1</v>
      </c>
      <c r="F13" s="30">
        <f>IF(C9="PVC",1,IF(C9="ALU",2,""))</f>
        <v>1</v>
      </c>
      <c r="G13" s="30">
        <f>IF($C$11="DOUBLAGE 100MM",1,IF($C$11="DOUBLAGE 120MM",2,IF($C$11="DOUBLAGE 140MM",3,IF($C$11="DOUBLAGE 160MM",4,IF($C$11="TUNNEL",5,"")))))</f>
        <v>1</v>
      </c>
      <c r="H13" s="30">
        <f>$E$9</f>
        <v>35</v>
      </c>
      <c r="I13" s="30">
        <f>IF(E11="BLANC",1,IF(E11="GRIS",2,IF(E11="PLAXE",3,"")))</f>
        <v>1</v>
      </c>
    </row>
    <row r="14" spans="2:9" ht="15.75" outlineLevel="1" thickBot="1" x14ac:dyDescent="0.3"/>
    <row r="15" spans="2:9" ht="24" outlineLevel="1" thickBot="1" x14ac:dyDescent="0.4">
      <c r="B15" s="46" t="str">
        <f>B13&amp;C13&amp;D13&amp;E13&amp;F13&amp;G13&amp;H13&amp;I13</f>
        <v>111111351</v>
      </c>
      <c r="C15" s="47"/>
      <c r="D15" s="47"/>
      <c r="E15" s="47"/>
      <c r="F15" s="47"/>
      <c r="G15" s="47"/>
      <c r="H15" s="47"/>
      <c r="I15" s="48"/>
    </row>
    <row r="16" spans="2:9" ht="15.75" thickBot="1" x14ac:dyDescent="0.3"/>
    <row r="17" spans="1:18" ht="24" thickBot="1" x14ac:dyDescent="0.3">
      <c r="A17" s="14" t="s">
        <v>1</v>
      </c>
      <c r="B17" s="49" t="s">
        <v>2</v>
      </c>
      <c r="C17" s="50" t="s">
        <v>3</v>
      </c>
      <c r="D17" s="14" t="s">
        <v>4</v>
      </c>
      <c r="E17" s="14" t="s">
        <v>5</v>
      </c>
      <c r="F17" s="14" t="s">
        <v>6</v>
      </c>
      <c r="G17" s="14" t="s">
        <v>7</v>
      </c>
      <c r="H17" s="14" t="s">
        <v>8</v>
      </c>
      <c r="I17" s="14" t="s">
        <v>9</v>
      </c>
      <c r="J17" s="14" t="s">
        <v>10</v>
      </c>
      <c r="K17" s="14" t="s">
        <v>11</v>
      </c>
      <c r="L17" s="14" t="s">
        <v>12</v>
      </c>
      <c r="M17" s="14" t="s">
        <v>13</v>
      </c>
      <c r="N17" s="51" t="s">
        <v>14</v>
      </c>
      <c r="O17" s="51" t="s">
        <v>15</v>
      </c>
      <c r="P17" s="49" t="s">
        <v>16</v>
      </c>
      <c r="Q17" s="52" t="s">
        <v>17</v>
      </c>
      <c r="R17" s="50" t="s">
        <v>18</v>
      </c>
    </row>
    <row r="19" spans="1:18" x14ac:dyDescent="0.25">
      <c r="C19" s="20"/>
    </row>
  </sheetData>
  <mergeCells count="16">
    <mergeCell ref="C1:F3"/>
    <mergeCell ref="B15:I15"/>
    <mergeCell ref="E8:F8"/>
    <mergeCell ref="E9:F9"/>
    <mergeCell ref="C10:D10"/>
    <mergeCell ref="C11:D11"/>
    <mergeCell ref="C8:D8"/>
    <mergeCell ref="C9:D9"/>
    <mergeCell ref="E10:F10"/>
    <mergeCell ref="E11:F11"/>
    <mergeCell ref="C4:F4"/>
    <mergeCell ref="C5:D5"/>
    <mergeCell ref="E5:F5"/>
    <mergeCell ref="C6:F6"/>
    <mergeCell ref="C7:D7"/>
    <mergeCell ref="E7:F7"/>
  </mergeCells>
  <dataValidations count="8">
    <dataValidation type="list" allowBlank="1" showInputMessage="1" showErrorMessage="1" sqref="C5:D5">
      <formula1>"F,PF,F/A,CF"</formula1>
    </dataValidation>
    <dataValidation type="list" allowBlank="1" showInputMessage="1" showErrorMessage="1" sqref="E5:F5">
      <formula1>"1V FIXE,1V OB,1V OF,1V OF / A,1V OS,2V OF,2V OF /A,2V + 1F,2V+2F,1V OF + 1 FIXE"</formula1>
    </dataValidation>
    <dataValidation type="list" allowBlank="1" showInputMessage="1" showErrorMessage="1" sqref="C7:D7">
      <formula1>"PAS DE VR,MANUEL,ELEC FILAIRE,ELEC RADIO"</formula1>
    </dataValidation>
    <dataValidation type="list" allowBlank="1" showInputMessage="1" showErrorMessage="1" sqref="E7:F7">
      <formula1>"TABLIER ALU,TABLIER PVC"</formula1>
    </dataValidation>
    <dataValidation type="list" allowBlank="1" showInputMessage="1" showErrorMessage="1" sqref="C9">
      <formula1>"ALU,PVC"</formula1>
    </dataValidation>
    <dataValidation type="list" allowBlank="1" showInputMessage="1" showErrorMessage="1" sqref="C11">
      <formula1>"DOUBLAGE 100mm,DOUBLAGE 120mm,DOUBLAGE 140mm,DOUBLAGE 160mm,TUNNEL"</formula1>
    </dataValidation>
    <dataValidation type="list" allowBlank="1" showInputMessage="1" showErrorMessage="1" sqref="E9:F9">
      <formula1>"28,29,30,31,32,33,34,35,36,37,38,40,41,42"</formula1>
    </dataValidation>
    <dataValidation type="list" allowBlank="1" showInputMessage="1" showErrorMessage="1" sqref="E11:F11">
      <formula1>"BLANC,GRIS,PLAXE"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7"/>
  <sheetViews>
    <sheetView tabSelected="1" zoomScale="70" zoomScaleNormal="70" workbookViewId="0">
      <selection activeCell="B399" sqref="B399"/>
    </sheetView>
  </sheetViews>
  <sheetFormatPr baseColWidth="10" defaultRowHeight="15" outlineLevelCol="1" x14ac:dyDescent="0.25"/>
  <cols>
    <col min="1" max="1" width="15" style="1" customWidth="1"/>
    <col min="2" max="2" width="14.42578125" style="1" customWidth="1"/>
    <col min="3" max="3" width="23.5703125" style="1" bestFit="1" customWidth="1"/>
    <col min="4" max="4" width="27.140625" style="1" hidden="1" customWidth="1" outlineLevel="1"/>
    <col min="5" max="5" width="33.28515625" style="1" bestFit="1" customWidth="1" collapsed="1"/>
    <col min="6" max="6" width="48" style="1" bestFit="1" customWidth="1"/>
    <col min="7" max="7" width="16.28515625" style="1" bestFit="1" customWidth="1"/>
    <col min="8" max="8" width="28.42578125" style="1" bestFit="1" customWidth="1"/>
    <col min="9" max="9" width="28.140625" style="1" bestFit="1" customWidth="1"/>
    <col min="10" max="10" width="19.42578125" style="1" bestFit="1" customWidth="1"/>
    <col min="11" max="11" width="23" style="1" bestFit="1" customWidth="1"/>
    <col min="12" max="12" width="23.28515625" style="1" bestFit="1" customWidth="1"/>
    <col min="13" max="13" width="25.28515625" style="1" bestFit="1" customWidth="1"/>
    <col min="14" max="14" width="32.28515625" style="2" bestFit="1" customWidth="1"/>
    <col min="15" max="15" width="28" style="2" bestFit="1" customWidth="1"/>
    <col min="16" max="16" width="22.7109375" style="1" bestFit="1" customWidth="1"/>
    <col min="17" max="17" width="23.5703125" style="1" bestFit="1" customWidth="1"/>
    <col min="18" max="18" width="19.140625" style="1" bestFit="1" customWidth="1"/>
    <col min="19" max="16384" width="11.42578125" style="1"/>
  </cols>
  <sheetData>
    <row r="1" spans="1:18" ht="156.75" customHeight="1" thickBot="1" x14ac:dyDescent="0.3">
      <c r="A1" s="1">
        <v>0</v>
      </c>
      <c r="B1" s="22" t="s">
        <v>109</v>
      </c>
      <c r="C1" s="23" t="s">
        <v>116</v>
      </c>
      <c r="E1" s="23" t="s">
        <v>110</v>
      </c>
      <c r="F1" s="23" t="s">
        <v>111</v>
      </c>
      <c r="G1" s="23" t="s">
        <v>112</v>
      </c>
      <c r="H1" s="23" t="s">
        <v>113</v>
      </c>
      <c r="I1" s="24" t="s">
        <v>114</v>
      </c>
      <c r="J1" s="23" t="s">
        <v>115</v>
      </c>
      <c r="P1" s="3" t="s">
        <v>0</v>
      </c>
      <c r="Q1" s="4"/>
      <c r="R1" s="5"/>
    </row>
    <row r="2" spans="1:18" s="11" customFormat="1" ht="47.25" customHeight="1" x14ac:dyDescent="0.25">
      <c r="A2" s="6" t="s">
        <v>122</v>
      </c>
      <c r="B2" s="7" t="s">
        <v>2</v>
      </c>
      <c r="C2" s="8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J2" s="6" t="s">
        <v>10</v>
      </c>
      <c r="K2" s="6" t="s">
        <v>11</v>
      </c>
      <c r="L2" s="6" t="s">
        <v>12</v>
      </c>
      <c r="M2" s="6" t="s">
        <v>13</v>
      </c>
      <c r="N2" s="9" t="s">
        <v>14</v>
      </c>
      <c r="O2" s="9" t="s">
        <v>15</v>
      </c>
      <c r="P2" s="7" t="s">
        <v>16</v>
      </c>
      <c r="Q2" s="10" t="s">
        <v>17</v>
      </c>
      <c r="R2" s="8" t="s">
        <v>18</v>
      </c>
    </row>
    <row r="3" spans="1:18" x14ac:dyDescent="0.25">
      <c r="A3" s="1">
        <v>111111351</v>
      </c>
      <c r="B3" s="1" t="s">
        <v>19</v>
      </c>
      <c r="C3" s="1" t="s">
        <v>20</v>
      </c>
      <c r="D3" s="1" t="s">
        <v>21</v>
      </c>
      <c r="E3" s="1" t="s">
        <v>22</v>
      </c>
      <c r="F3" s="1" t="s">
        <v>23</v>
      </c>
      <c r="G3" s="1" t="s">
        <v>57</v>
      </c>
      <c r="H3" s="1" t="s">
        <v>24</v>
      </c>
      <c r="I3" s="1" t="s">
        <v>25</v>
      </c>
      <c r="J3" s="1" t="s">
        <v>26</v>
      </c>
      <c r="K3" s="1">
        <v>970</v>
      </c>
      <c r="L3" s="1">
        <v>1150</v>
      </c>
      <c r="M3" s="1">
        <f>(L3*K3)/1000000</f>
        <v>1.1154999999999999</v>
      </c>
      <c r="N3" s="2">
        <v>277.81</v>
      </c>
      <c r="O3" s="2">
        <f>N3/M3</f>
        <v>249.04527117884359</v>
      </c>
      <c r="R3" s="2">
        <f>Q3*P3*O3</f>
        <v>0</v>
      </c>
    </row>
    <row r="4" spans="1:18" x14ac:dyDescent="0.25">
      <c r="A4" s="1">
        <v>111111391</v>
      </c>
      <c r="B4" s="1" t="s">
        <v>19</v>
      </c>
      <c r="C4" s="1" t="s">
        <v>20</v>
      </c>
      <c r="D4" s="1" t="s">
        <v>21</v>
      </c>
      <c r="E4" s="1" t="s">
        <v>22</v>
      </c>
      <c r="F4" s="1" t="s">
        <v>23</v>
      </c>
      <c r="G4" s="1" t="s">
        <v>57</v>
      </c>
      <c r="H4" s="1" t="s">
        <v>24</v>
      </c>
      <c r="I4" s="1" t="s">
        <v>27</v>
      </c>
      <c r="J4" s="1" t="s">
        <v>26</v>
      </c>
      <c r="K4" s="1">
        <v>970</v>
      </c>
      <c r="L4" s="1">
        <v>1150</v>
      </c>
      <c r="M4" s="1">
        <f>(L4*K4)/1000000</f>
        <v>1.1154999999999999</v>
      </c>
      <c r="N4" s="2">
        <v>344.1</v>
      </c>
      <c r="O4" s="2">
        <f>N4/M4</f>
        <v>308.47153742716273</v>
      </c>
      <c r="R4" s="2">
        <f>Q4*P4*O4</f>
        <v>0</v>
      </c>
    </row>
    <row r="5" spans="1:18" x14ac:dyDescent="0.25">
      <c r="A5" s="1">
        <v>122113301</v>
      </c>
      <c r="B5" s="1" t="s">
        <v>19</v>
      </c>
      <c r="C5" s="1" t="s">
        <v>28</v>
      </c>
      <c r="D5" s="1" t="s">
        <v>29</v>
      </c>
      <c r="E5" s="1" t="s">
        <v>30</v>
      </c>
      <c r="F5" s="1" t="s">
        <v>23</v>
      </c>
      <c r="G5" s="1" t="s">
        <v>57</v>
      </c>
      <c r="H5" s="1" t="s">
        <v>31</v>
      </c>
      <c r="I5" s="1" t="s">
        <v>32</v>
      </c>
      <c r="J5" s="1" t="s">
        <v>26</v>
      </c>
      <c r="K5" s="1">
        <v>970</v>
      </c>
      <c r="L5" s="1">
        <v>1010</v>
      </c>
      <c r="M5" s="1">
        <f>(L5*K5)/1000000</f>
        <v>0.97970000000000002</v>
      </c>
      <c r="N5" s="2">
        <v>283.44</v>
      </c>
      <c r="O5" s="2">
        <f>N5/M5</f>
        <v>289.31305501684187</v>
      </c>
      <c r="R5" s="2">
        <f>Q5*P5*O5</f>
        <v>0</v>
      </c>
    </row>
    <row r="6" spans="1:18" x14ac:dyDescent="0.25">
      <c r="A6" s="1">
        <v>222123301</v>
      </c>
      <c r="B6" s="1" t="s">
        <v>33</v>
      </c>
      <c r="C6" s="1" t="s">
        <v>28</v>
      </c>
      <c r="D6" s="1" t="s">
        <v>29</v>
      </c>
      <c r="E6" s="1" t="s">
        <v>30</v>
      </c>
      <c r="F6" s="1" t="s">
        <v>23</v>
      </c>
      <c r="G6" s="1" t="s">
        <v>34</v>
      </c>
      <c r="H6" s="1" t="s">
        <v>31</v>
      </c>
      <c r="I6" s="1" t="s">
        <v>32</v>
      </c>
      <c r="J6" s="1" t="s">
        <v>26</v>
      </c>
      <c r="K6" s="1">
        <v>970</v>
      </c>
      <c r="L6" s="1">
        <v>2100</v>
      </c>
      <c r="M6" s="1">
        <f>(L6*K6)/1000000</f>
        <v>2.0369999999999999</v>
      </c>
      <c r="N6" s="2">
        <v>392.51</v>
      </c>
      <c r="O6" s="2">
        <f>N6/M6</f>
        <v>192.69023073146784</v>
      </c>
      <c r="R6" s="2">
        <f>Q6*P6*O6</f>
        <v>0</v>
      </c>
    </row>
    <row r="7" spans="1:18" x14ac:dyDescent="0.25">
      <c r="A7" s="1">
        <v>121112301</v>
      </c>
      <c r="B7" s="1" t="s">
        <v>19</v>
      </c>
      <c r="C7" s="1" t="s">
        <v>28</v>
      </c>
      <c r="D7" s="1" t="s">
        <v>29</v>
      </c>
      <c r="E7" s="1" t="s">
        <v>22</v>
      </c>
      <c r="F7" s="1" t="s">
        <v>23</v>
      </c>
      <c r="G7" s="1" t="s">
        <v>57</v>
      </c>
      <c r="H7" s="1" t="s">
        <v>35</v>
      </c>
      <c r="I7" s="1" t="s">
        <v>32</v>
      </c>
      <c r="J7" s="1" t="s">
        <v>26</v>
      </c>
      <c r="K7" s="1">
        <v>970</v>
      </c>
      <c r="L7" s="1">
        <v>1000</v>
      </c>
      <c r="M7" s="1">
        <f>(L7*K7)/1000000</f>
        <v>0.97</v>
      </c>
      <c r="N7" s="2">
        <v>226.71</v>
      </c>
      <c r="O7" s="2">
        <f>N7/M7</f>
        <v>233.7216494845361</v>
      </c>
      <c r="P7" s="1">
        <v>1</v>
      </c>
      <c r="Q7" s="1">
        <v>1.75</v>
      </c>
      <c r="R7" s="2">
        <f>Q7*P7*O7</f>
        <v>409.01288659793818</v>
      </c>
    </row>
    <row r="8" spans="1:18" x14ac:dyDescent="0.25">
      <c r="A8" s="1">
        <v>121111351</v>
      </c>
      <c r="B8" s="1" t="s">
        <v>19</v>
      </c>
      <c r="C8" s="1" t="s">
        <v>28</v>
      </c>
      <c r="D8" s="1" t="s">
        <v>21</v>
      </c>
      <c r="E8" s="1" t="s">
        <v>22</v>
      </c>
      <c r="F8" s="1" t="s">
        <v>23</v>
      </c>
      <c r="G8" s="1" t="s">
        <v>57</v>
      </c>
      <c r="H8" s="1" t="s">
        <v>24</v>
      </c>
      <c r="I8" s="1" t="s">
        <v>25</v>
      </c>
      <c r="J8" s="1" t="s">
        <v>26</v>
      </c>
      <c r="K8" s="1">
        <v>970</v>
      </c>
      <c r="L8" s="1">
        <v>1150</v>
      </c>
      <c r="M8" s="1">
        <f>(L8*K8)/1000000</f>
        <v>1.1154999999999999</v>
      </c>
      <c r="N8" s="2">
        <v>259.99</v>
      </c>
      <c r="O8" s="2">
        <f>N8/M8</f>
        <v>233.07037203047963</v>
      </c>
      <c r="R8" s="2">
        <f>Q8*P8*O8</f>
        <v>0</v>
      </c>
    </row>
    <row r="9" spans="1:18" x14ac:dyDescent="0.25">
      <c r="A9" s="1">
        <v>121111351</v>
      </c>
      <c r="B9" s="1" t="s">
        <v>19</v>
      </c>
      <c r="C9" s="1" t="s">
        <v>28</v>
      </c>
      <c r="D9" s="1" t="s">
        <v>21</v>
      </c>
      <c r="E9" s="1" t="s">
        <v>22</v>
      </c>
      <c r="F9" s="1" t="s">
        <v>23</v>
      </c>
      <c r="G9" s="1" t="s">
        <v>57</v>
      </c>
      <c r="H9" s="1" t="s">
        <v>24</v>
      </c>
      <c r="I9" s="1" t="s">
        <v>25</v>
      </c>
      <c r="J9" s="1" t="s">
        <v>26</v>
      </c>
      <c r="K9" s="1">
        <v>970</v>
      </c>
      <c r="L9" s="1">
        <v>1050</v>
      </c>
      <c r="M9" s="1">
        <f>(L9*K9)/1000000</f>
        <v>1.0185</v>
      </c>
      <c r="N9" s="2">
        <v>251.33</v>
      </c>
      <c r="O9" s="2">
        <f>N9/M9</f>
        <v>246.76485027000493</v>
      </c>
      <c r="R9" s="2">
        <f>Q9*P9*O9</f>
        <v>0</v>
      </c>
    </row>
    <row r="10" spans="1:18" x14ac:dyDescent="0.25">
      <c r="A10" s="1">
        <v>221122302</v>
      </c>
      <c r="B10" s="1" t="s">
        <v>33</v>
      </c>
      <c r="C10" s="1" t="s">
        <v>28</v>
      </c>
      <c r="D10" s="1" t="s">
        <v>36</v>
      </c>
      <c r="E10" s="1" t="s">
        <v>22</v>
      </c>
      <c r="F10" s="1" t="s">
        <v>37</v>
      </c>
      <c r="G10" s="1" t="s">
        <v>34</v>
      </c>
      <c r="H10" s="1" t="s">
        <v>35</v>
      </c>
      <c r="I10" s="1" t="s">
        <v>32</v>
      </c>
      <c r="J10" s="1" t="s">
        <v>38</v>
      </c>
      <c r="K10" s="1">
        <v>970</v>
      </c>
      <c r="L10" s="1">
        <v>1650</v>
      </c>
      <c r="M10" s="1">
        <f>(L10*K10)/1000000</f>
        <v>1.6005</v>
      </c>
      <c r="N10" s="2">
        <v>263.82</v>
      </c>
      <c r="O10" s="2">
        <f>N10/M10</f>
        <v>164.83598875351453</v>
      </c>
      <c r="P10" s="1">
        <v>1</v>
      </c>
      <c r="Q10" s="1">
        <v>1.75</v>
      </c>
      <c r="R10" s="2">
        <f>Q10*P10*O10</f>
        <v>288.46298031865041</v>
      </c>
    </row>
    <row r="11" spans="1:18" x14ac:dyDescent="0.25">
      <c r="A11" s="1">
        <v>221122302</v>
      </c>
      <c r="B11" s="1" t="s">
        <v>33</v>
      </c>
      <c r="C11" s="1" t="s">
        <v>28</v>
      </c>
      <c r="D11" s="1" t="s">
        <v>36</v>
      </c>
      <c r="E11" s="1" t="s">
        <v>22</v>
      </c>
      <c r="F11" s="1" t="s">
        <v>37</v>
      </c>
      <c r="G11" s="1" t="s">
        <v>34</v>
      </c>
      <c r="H11" s="1" t="s">
        <v>35</v>
      </c>
      <c r="I11" s="1" t="s">
        <v>32</v>
      </c>
      <c r="J11" s="1" t="s">
        <v>38</v>
      </c>
      <c r="K11" s="1">
        <v>970</v>
      </c>
      <c r="L11" s="1">
        <v>2140</v>
      </c>
      <c r="M11" s="1">
        <f>(L11*K11)/1000000</f>
        <v>2.0758000000000001</v>
      </c>
      <c r="N11" s="2">
        <v>323.14999999999998</v>
      </c>
      <c r="O11" s="2">
        <f>N11/M11</f>
        <v>155.67492051257344</v>
      </c>
      <c r="R11" s="2">
        <f>Q11*P11*O11</f>
        <v>0</v>
      </c>
    </row>
    <row r="12" spans="1:18" x14ac:dyDescent="0.25">
      <c r="A12" s="1">
        <v>221122301</v>
      </c>
      <c r="B12" s="1" t="s">
        <v>33</v>
      </c>
      <c r="C12" s="1" t="s">
        <v>28</v>
      </c>
      <c r="D12" s="1" t="s">
        <v>29</v>
      </c>
      <c r="E12" s="1" t="s">
        <v>22</v>
      </c>
      <c r="F12" s="1" t="s">
        <v>23</v>
      </c>
      <c r="G12" s="1" t="s">
        <v>34</v>
      </c>
      <c r="H12" s="1" t="s">
        <v>35</v>
      </c>
      <c r="I12" s="1" t="s">
        <v>32</v>
      </c>
      <c r="J12" s="1" t="s">
        <v>26</v>
      </c>
      <c r="K12" s="1">
        <v>970</v>
      </c>
      <c r="L12" s="1">
        <v>2090</v>
      </c>
      <c r="M12" s="1">
        <f>(L12*K12)/1000000</f>
        <v>2.0272999999999999</v>
      </c>
      <c r="N12" s="2">
        <v>328.61</v>
      </c>
      <c r="O12" s="2">
        <f>N12/M12</f>
        <v>162.09243821831996</v>
      </c>
      <c r="R12" s="2">
        <f>Q12*P12*O12</f>
        <v>0</v>
      </c>
    </row>
    <row r="13" spans="1:18" x14ac:dyDescent="0.25">
      <c r="A13" s="1">
        <v>221121351</v>
      </c>
      <c r="B13" s="1" t="s">
        <v>33</v>
      </c>
      <c r="C13" s="1" t="s">
        <v>28</v>
      </c>
      <c r="D13" s="1" t="s">
        <v>21</v>
      </c>
      <c r="E13" s="1" t="s">
        <v>22</v>
      </c>
      <c r="F13" s="1" t="s">
        <v>23</v>
      </c>
      <c r="G13" s="1" t="s">
        <v>34</v>
      </c>
      <c r="H13" s="1" t="s">
        <v>24</v>
      </c>
      <c r="I13" s="1" t="s">
        <v>25</v>
      </c>
      <c r="J13" s="1" t="s">
        <v>26</v>
      </c>
      <c r="K13" s="1">
        <v>970</v>
      </c>
      <c r="L13" s="1">
        <v>2140</v>
      </c>
      <c r="M13" s="1">
        <f>(L13*K13)/1000000</f>
        <v>2.0758000000000001</v>
      </c>
      <c r="N13" s="2">
        <v>358.35</v>
      </c>
      <c r="O13" s="2">
        <f>N13/M13</f>
        <v>172.63223817323441</v>
      </c>
      <c r="R13" s="2">
        <f>Q13*P13*O13</f>
        <v>0</v>
      </c>
    </row>
    <row r="14" spans="1:18" x14ac:dyDescent="0.25">
      <c r="A14" s="1">
        <v>221121351</v>
      </c>
      <c r="B14" s="1" t="s">
        <v>33</v>
      </c>
      <c r="C14" s="1" t="s">
        <v>28</v>
      </c>
      <c r="D14" s="1" t="s">
        <v>21</v>
      </c>
      <c r="E14" s="1" t="s">
        <v>22</v>
      </c>
      <c r="F14" s="1" t="s">
        <v>23</v>
      </c>
      <c r="G14" s="1" t="s">
        <v>34</v>
      </c>
      <c r="H14" s="1" t="s">
        <v>24</v>
      </c>
      <c r="I14" s="1" t="s">
        <v>25</v>
      </c>
      <c r="J14" s="1" t="s">
        <v>26</v>
      </c>
      <c r="K14" s="1">
        <v>970</v>
      </c>
      <c r="L14" s="1">
        <v>2040</v>
      </c>
      <c r="M14" s="1">
        <f>(L14*K14)/1000000</f>
        <v>1.9787999999999999</v>
      </c>
      <c r="N14" s="2">
        <v>350.67</v>
      </c>
      <c r="O14" s="2">
        <f>N14/M14</f>
        <v>177.21346270466952</v>
      </c>
      <c r="R14" s="2">
        <f>Q14*P14*O14</f>
        <v>0</v>
      </c>
    </row>
    <row r="15" spans="1:18" x14ac:dyDescent="0.25">
      <c r="A15" s="1">
        <v>221121391</v>
      </c>
      <c r="B15" s="1" t="s">
        <v>33</v>
      </c>
      <c r="C15" s="1" t="s">
        <v>28</v>
      </c>
      <c r="D15" s="1" t="s">
        <v>21</v>
      </c>
      <c r="E15" s="1" t="s">
        <v>22</v>
      </c>
      <c r="F15" s="1" t="s">
        <v>23</v>
      </c>
      <c r="G15" s="1" t="s">
        <v>34</v>
      </c>
      <c r="H15" s="1" t="s">
        <v>24</v>
      </c>
      <c r="I15" s="1" t="s">
        <v>27</v>
      </c>
      <c r="J15" s="1" t="s">
        <v>26</v>
      </c>
      <c r="K15" s="1">
        <v>970</v>
      </c>
      <c r="L15" s="1">
        <v>2140</v>
      </c>
      <c r="M15" s="1">
        <f>(L15*K15)/1000000</f>
        <v>2.0758000000000001</v>
      </c>
      <c r="N15" s="2">
        <v>553.54999999999995</v>
      </c>
      <c r="O15" s="2">
        <f>N15/M15</f>
        <v>266.6682724732633</v>
      </c>
      <c r="R15" s="2">
        <f>Q15*P15*O15</f>
        <v>0</v>
      </c>
    </row>
    <row r="16" spans="1:18" x14ac:dyDescent="0.25">
      <c r="A16" s="1">
        <v>221121391</v>
      </c>
      <c r="B16" s="1" t="s">
        <v>33</v>
      </c>
      <c r="C16" s="1" t="s">
        <v>28</v>
      </c>
      <c r="D16" s="1" t="s">
        <v>21</v>
      </c>
      <c r="E16" s="1" t="s">
        <v>22</v>
      </c>
      <c r="F16" s="1" t="s">
        <v>23</v>
      </c>
      <c r="G16" s="1" t="s">
        <v>34</v>
      </c>
      <c r="H16" s="1" t="s">
        <v>24</v>
      </c>
      <c r="I16" s="1" t="s">
        <v>27</v>
      </c>
      <c r="J16" s="1" t="s">
        <v>26</v>
      </c>
      <c r="K16" s="1">
        <v>970</v>
      </c>
      <c r="L16" s="1">
        <v>2040</v>
      </c>
      <c r="M16" s="1">
        <f>(L16*K16)/1000000</f>
        <v>1.9787999999999999</v>
      </c>
      <c r="N16" s="2">
        <v>538.74</v>
      </c>
      <c r="O16" s="2">
        <f>N16/M16</f>
        <v>272.25591267434811</v>
      </c>
      <c r="R16" s="2">
        <f>Q16*P16*O16</f>
        <v>0</v>
      </c>
    </row>
    <row r="17" spans="1:18" x14ac:dyDescent="0.25">
      <c r="A17" s="1">
        <v>120013301</v>
      </c>
      <c r="B17" s="1" t="s">
        <v>19</v>
      </c>
      <c r="C17" s="1" t="s">
        <v>28</v>
      </c>
      <c r="D17" s="1" t="s">
        <v>29</v>
      </c>
      <c r="E17" s="1" t="s">
        <v>39</v>
      </c>
      <c r="F17" s="1" t="s">
        <v>39</v>
      </c>
      <c r="G17" s="1" t="s">
        <v>57</v>
      </c>
      <c r="H17" s="1" t="s">
        <v>31</v>
      </c>
      <c r="I17" s="1" t="s">
        <v>32</v>
      </c>
      <c r="J17" s="1" t="s">
        <v>26</v>
      </c>
      <c r="K17" s="1">
        <v>970</v>
      </c>
      <c r="L17" s="1">
        <v>1045</v>
      </c>
      <c r="M17" s="1">
        <f>(L17*K17)/1000000</f>
        <v>1.0136499999999999</v>
      </c>
      <c r="N17" s="2">
        <v>127.56</v>
      </c>
      <c r="O17" s="2">
        <f>N17/M17</f>
        <v>125.84225324322992</v>
      </c>
      <c r="R17" s="2">
        <f>Q17*P17*O17</f>
        <v>0</v>
      </c>
    </row>
    <row r="18" spans="1:18" x14ac:dyDescent="0.25">
      <c r="A18" s="1">
        <v>220023301</v>
      </c>
      <c r="B18" s="1" t="s">
        <v>33</v>
      </c>
      <c r="C18" s="1" t="s">
        <v>28</v>
      </c>
      <c r="D18" s="1" t="s">
        <v>29</v>
      </c>
      <c r="E18" s="1" t="s">
        <v>39</v>
      </c>
      <c r="F18" s="1" t="s">
        <v>39</v>
      </c>
      <c r="G18" s="1" t="s">
        <v>34</v>
      </c>
      <c r="H18" s="1" t="s">
        <v>31</v>
      </c>
      <c r="I18" s="1" t="s">
        <v>32</v>
      </c>
      <c r="J18" s="1" t="s">
        <v>26</v>
      </c>
      <c r="K18" s="1">
        <v>970</v>
      </c>
      <c r="L18" s="1">
        <v>2135</v>
      </c>
      <c r="M18" s="1">
        <f>(L18*K18)/1000000</f>
        <v>2.0709499999999998</v>
      </c>
      <c r="N18" s="2">
        <v>218.12</v>
      </c>
      <c r="O18" s="2">
        <f>N18/M18</f>
        <v>105.32364373838095</v>
      </c>
      <c r="R18" s="2">
        <f>Q18*P18*O18</f>
        <v>0</v>
      </c>
    </row>
    <row r="19" spans="1:18" x14ac:dyDescent="0.25">
      <c r="A19" s="1">
        <v>220022301</v>
      </c>
      <c r="B19" s="1" t="s">
        <v>33</v>
      </c>
      <c r="C19" s="1" t="s">
        <v>28</v>
      </c>
      <c r="D19" s="1" t="s">
        <v>29</v>
      </c>
      <c r="E19" s="1" t="s">
        <v>39</v>
      </c>
      <c r="F19" s="1" t="s">
        <v>39</v>
      </c>
      <c r="G19" s="1" t="s">
        <v>34</v>
      </c>
      <c r="H19" s="1" t="s">
        <v>35</v>
      </c>
      <c r="I19" s="1" t="s">
        <v>32</v>
      </c>
      <c r="J19" s="1" t="s">
        <v>26</v>
      </c>
      <c r="K19" s="1">
        <v>970</v>
      </c>
      <c r="L19" s="1">
        <v>2135</v>
      </c>
      <c r="M19" s="1">
        <f>(L19*K19)/1000000</f>
        <v>2.0709499999999998</v>
      </c>
      <c r="N19" s="2">
        <v>206.91</v>
      </c>
      <c r="O19" s="2">
        <f>N19/M19</f>
        <v>99.910669016634884</v>
      </c>
      <c r="R19" s="2">
        <f>Q19*P19*O19</f>
        <v>0</v>
      </c>
    </row>
    <row r="20" spans="1:18" x14ac:dyDescent="0.25">
      <c r="A20" s="1">
        <v>121111391</v>
      </c>
      <c r="B20" s="1" t="s">
        <v>19</v>
      </c>
      <c r="C20" s="1" t="s">
        <v>40</v>
      </c>
      <c r="D20" s="1" t="s">
        <v>21</v>
      </c>
      <c r="E20" s="1" t="s">
        <v>22</v>
      </c>
      <c r="F20" s="1" t="s">
        <v>23</v>
      </c>
      <c r="G20" s="1" t="s">
        <v>57</v>
      </c>
      <c r="H20" s="1" t="s">
        <v>24</v>
      </c>
      <c r="I20" s="1" t="s">
        <v>27</v>
      </c>
      <c r="J20" s="1" t="s">
        <v>26</v>
      </c>
      <c r="K20" s="1">
        <v>970</v>
      </c>
      <c r="L20" s="1">
        <v>1150</v>
      </c>
      <c r="M20" s="1">
        <f>(L20*K20)/1000000</f>
        <v>1.1154999999999999</v>
      </c>
      <c r="N20" s="2">
        <v>324.95999999999998</v>
      </c>
      <c r="O20" s="2">
        <f>N20/M20</f>
        <v>291.31331241595694</v>
      </c>
      <c r="R20" s="2">
        <f>Q20*P20*O20</f>
        <v>0</v>
      </c>
    </row>
    <row r="21" spans="1:18" x14ac:dyDescent="0.25">
      <c r="A21" s="1">
        <v>121111411</v>
      </c>
      <c r="B21" s="1" t="s">
        <v>19</v>
      </c>
      <c r="C21" s="1" t="s">
        <v>40</v>
      </c>
      <c r="D21" s="1" t="s">
        <v>21</v>
      </c>
      <c r="E21" s="1" t="s">
        <v>22</v>
      </c>
      <c r="F21" s="1" t="s">
        <v>23</v>
      </c>
      <c r="G21" s="1" t="s">
        <v>57</v>
      </c>
      <c r="H21" s="1" t="s">
        <v>24</v>
      </c>
      <c r="I21" s="1" t="s">
        <v>41</v>
      </c>
      <c r="J21" s="1" t="s">
        <v>26</v>
      </c>
      <c r="K21" s="1">
        <v>970</v>
      </c>
      <c r="L21" s="1">
        <v>1150</v>
      </c>
      <c r="M21" s="1">
        <f>(L21*K21)/1000000</f>
        <v>1.1154999999999999</v>
      </c>
      <c r="N21" s="2">
        <v>368.72</v>
      </c>
      <c r="O21" s="2">
        <f>N21/M21</f>
        <v>330.54235768713585</v>
      </c>
      <c r="R21" s="2">
        <f>Q21*P21*O21</f>
        <v>0</v>
      </c>
    </row>
    <row r="22" spans="1:18" x14ac:dyDescent="0.25">
      <c r="A22" s="1">
        <v>121111411</v>
      </c>
      <c r="B22" s="1" t="s">
        <v>19</v>
      </c>
      <c r="C22" s="1" t="s">
        <v>40</v>
      </c>
      <c r="D22" s="1" t="s">
        <v>21</v>
      </c>
      <c r="E22" s="1" t="s">
        <v>22</v>
      </c>
      <c r="F22" s="1" t="s">
        <v>23</v>
      </c>
      <c r="G22" s="1" t="s">
        <v>57</v>
      </c>
      <c r="H22" s="1" t="s">
        <v>24</v>
      </c>
      <c r="I22" s="1" t="s">
        <v>41</v>
      </c>
      <c r="J22" s="1" t="s">
        <v>26</v>
      </c>
      <c r="K22" s="1">
        <v>970</v>
      </c>
      <c r="L22" s="1">
        <v>1050</v>
      </c>
      <c r="M22" s="1">
        <f>(L22*K22)/1000000</f>
        <v>1.0185</v>
      </c>
      <c r="N22" s="2">
        <v>353.43</v>
      </c>
      <c r="O22" s="2">
        <f>N22/M22</f>
        <v>347.01030927835052</v>
      </c>
      <c r="R22" s="2">
        <f>Q22*P22*O22</f>
        <v>0</v>
      </c>
    </row>
    <row r="23" spans="1:18" x14ac:dyDescent="0.25">
      <c r="A23" s="1">
        <v>331111351</v>
      </c>
      <c r="B23" s="1" t="s">
        <v>42</v>
      </c>
      <c r="C23" s="1" t="s">
        <v>43</v>
      </c>
      <c r="D23" s="1" t="s">
        <v>21</v>
      </c>
      <c r="E23" s="1" t="s">
        <v>22</v>
      </c>
      <c r="F23" s="1" t="s">
        <v>23</v>
      </c>
      <c r="G23" s="1" t="s">
        <v>57</v>
      </c>
      <c r="H23" s="1" t="s">
        <v>24</v>
      </c>
      <c r="I23" s="1" t="s">
        <v>25</v>
      </c>
      <c r="J23" s="1" t="s">
        <v>26</v>
      </c>
      <c r="K23" s="1">
        <v>970</v>
      </c>
      <c r="L23" s="1">
        <v>1750</v>
      </c>
      <c r="M23" s="1">
        <f>(L23*K23)/1000000</f>
        <v>1.6975</v>
      </c>
      <c r="N23" s="2">
        <v>322.81</v>
      </c>
      <c r="O23" s="2">
        <f>N23/M23</f>
        <v>190.16789396170839</v>
      </c>
      <c r="R23" s="2">
        <f>Q23*P23*O23</f>
        <v>0</v>
      </c>
    </row>
    <row r="24" spans="1:18" x14ac:dyDescent="0.25">
      <c r="A24" s="1">
        <v>331111361</v>
      </c>
      <c r="B24" s="1" t="s">
        <v>42</v>
      </c>
      <c r="C24" s="1" t="s">
        <v>43</v>
      </c>
      <c r="D24" s="1" t="s">
        <v>21</v>
      </c>
      <c r="E24" s="1" t="s">
        <v>22</v>
      </c>
      <c r="F24" s="1" t="s">
        <v>23</v>
      </c>
      <c r="G24" s="1" t="s">
        <v>57</v>
      </c>
      <c r="H24" s="1" t="s">
        <v>24</v>
      </c>
      <c r="I24" s="1" t="s">
        <v>44</v>
      </c>
      <c r="J24" s="1" t="s">
        <v>26</v>
      </c>
      <c r="K24" s="1">
        <v>970</v>
      </c>
      <c r="L24" s="1">
        <v>1750</v>
      </c>
      <c r="M24" s="1">
        <f>(L24*K24)/1000000</f>
        <v>1.6975</v>
      </c>
      <c r="N24" s="2">
        <v>348.84</v>
      </c>
      <c r="O24" s="2">
        <f>N24/M24</f>
        <v>205.50220913107509</v>
      </c>
      <c r="R24" s="2">
        <f>Q24*P24*O24</f>
        <v>0</v>
      </c>
    </row>
    <row r="25" spans="1:18" x14ac:dyDescent="0.25">
      <c r="A25" s="1">
        <v>331111391</v>
      </c>
      <c r="B25" s="1" t="s">
        <v>42</v>
      </c>
      <c r="C25" s="1" t="s">
        <v>43</v>
      </c>
      <c r="D25" s="1" t="s">
        <v>21</v>
      </c>
      <c r="E25" s="1" t="s">
        <v>22</v>
      </c>
      <c r="F25" s="1" t="s">
        <v>23</v>
      </c>
      <c r="G25" s="1" t="s">
        <v>57</v>
      </c>
      <c r="H25" s="1" t="s">
        <v>24</v>
      </c>
      <c r="I25" s="1" t="s">
        <v>27</v>
      </c>
      <c r="J25" s="1" t="s">
        <v>26</v>
      </c>
      <c r="K25" s="1">
        <v>970</v>
      </c>
      <c r="L25" s="1">
        <v>1750</v>
      </c>
      <c r="M25" s="1">
        <f>(L25*K25)/1000000</f>
        <v>1.6975</v>
      </c>
      <c r="N25" s="2">
        <v>402.74</v>
      </c>
      <c r="O25" s="2">
        <f>N25/M25</f>
        <v>237.25478645066275</v>
      </c>
      <c r="R25" s="2">
        <f>Q25*P25*O25</f>
        <v>0</v>
      </c>
    </row>
    <row r="26" spans="1:18" x14ac:dyDescent="0.25">
      <c r="A26" s="1">
        <v>331111411</v>
      </c>
      <c r="B26" s="1" t="s">
        <v>42</v>
      </c>
      <c r="C26" s="1" t="s">
        <v>43</v>
      </c>
      <c r="D26" s="1" t="s">
        <v>21</v>
      </c>
      <c r="E26" s="1" t="s">
        <v>22</v>
      </c>
      <c r="F26" s="1" t="s">
        <v>23</v>
      </c>
      <c r="G26" s="1" t="s">
        <v>57</v>
      </c>
      <c r="H26" s="1" t="s">
        <v>24</v>
      </c>
      <c r="I26" s="1" t="s">
        <v>41</v>
      </c>
      <c r="J26" s="1" t="s">
        <v>26</v>
      </c>
      <c r="K26" s="1">
        <v>970</v>
      </c>
      <c r="L26" s="1">
        <v>1750</v>
      </c>
      <c r="M26" s="1">
        <f>(L26*K26)/1000000</f>
        <v>1.6975</v>
      </c>
      <c r="N26" s="2">
        <v>470.26</v>
      </c>
      <c r="O26" s="2">
        <f>N26/M26</f>
        <v>277.03092783505156</v>
      </c>
      <c r="R26" s="2">
        <f>Q26*P26*O26</f>
        <v>0</v>
      </c>
    </row>
    <row r="27" spans="1:18" x14ac:dyDescent="0.25">
      <c r="A27" s="1">
        <v>331111302</v>
      </c>
      <c r="B27" s="1" t="s">
        <v>42</v>
      </c>
      <c r="C27" s="1" t="s">
        <v>43</v>
      </c>
      <c r="D27" s="1" t="s">
        <v>45</v>
      </c>
      <c r="E27" s="1" t="s">
        <v>22</v>
      </c>
      <c r="F27" s="1" t="s">
        <v>23</v>
      </c>
      <c r="G27" s="1" t="s">
        <v>57</v>
      </c>
      <c r="H27" s="1" t="s">
        <v>24</v>
      </c>
      <c r="I27" s="1" t="s">
        <v>32</v>
      </c>
      <c r="J27" s="1" t="s">
        <v>38</v>
      </c>
      <c r="K27" s="1">
        <v>970</v>
      </c>
      <c r="L27" s="1">
        <v>2100</v>
      </c>
      <c r="M27" s="1">
        <f>(L27*K27)/1000000</f>
        <v>2.0369999999999999</v>
      </c>
      <c r="N27" s="2">
        <v>322.43</v>
      </c>
      <c r="O27" s="2">
        <f>N27/M27</f>
        <v>158.28669612174767</v>
      </c>
      <c r="R27" s="2">
        <f>Q27*P27*O27</f>
        <v>0</v>
      </c>
    </row>
    <row r="28" spans="1:18" x14ac:dyDescent="0.25">
      <c r="A28" s="1">
        <v>140011302</v>
      </c>
      <c r="B28" s="1" t="s">
        <v>19</v>
      </c>
      <c r="C28" s="1" t="s">
        <v>46</v>
      </c>
      <c r="D28" s="1" t="s">
        <v>45</v>
      </c>
      <c r="E28" s="1" t="s">
        <v>39</v>
      </c>
      <c r="F28" s="1" t="s">
        <v>39</v>
      </c>
      <c r="G28" s="1" t="s">
        <v>57</v>
      </c>
      <c r="H28" s="1" t="s">
        <v>24</v>
      </c>
      <c r="I28" s="1" t="s">
        <v>32</v>
      </c>
      <c r="J28" s="1" t="s">
        <v>38</v>
      </c>
      <c r="K28" s="1">
        <v>870</v>
      </c>
      <c r="L28" s="1">
        <v>690</v>
      </c>
      <c r="M28" s="1">
        <f>(L28*K28)/1000000</f>
        <v>0.60029999999999994</v>
      </c>
      <c r="N28" s="2">
        <v>112.76</v>
      </c>
      <c r="O28" s="2">
        <f>N28/M28</f>
        <v>187.8394136265201</v>
      </c>
      <c r="R28" s="2">
        <f>Q28*P28*O28</f>
        <v>0</v>
      </c>
    </row>
    <row r="29" spans="1:18" x14ac:dyDescent="0.25">
      <c r="A29" s="1">
        <v>140011302</v>
      </c>
      <c r="B29" s="1" t="s">
        <v>19</v>
      </c>
      <c r="C29" s="1" t="s">
        <v>46</v>
      </c>
      <c r="D29" s="1" t="s">
        <v>45</v>
      </c>
      <c r="E29" s="1" t="s">
        <v>39</v>
      </c>
      <c r="F29" s="1" t="s">
        <v>39</v>
      </c>
      <c r="G29" s="1" t="s">
        <v>57</v>
      </c>
      <c r="H29" s="1" t="s">
        <v>24</v>
      </c>
      <c r="I29" s="1" t="s">
        <v>32</v>
      </c>
      <c r="J29" s="1" t="s">
        <v>38</v>
      </c>
      <c r="K29" s="1">
        <v>570</v>
      </c>
      <c r="L29" s="1">
        <v>540</v>
      </c>
      <c r="M29" s="1">
        <f>(L29*K29)/1000000</f>
        <v>0.30780000000000002</v>
      </c>
      <c r="N29" s="2">
        <v>102.52</v>
      </c>
      <c r="O29" s="2">
        <f>N29/M29</f>
        <v>333.07342430149447</v>
      </c>
      <c r="R29" s="2">
        <f>Q29*P29*O29</f>
        <v>0</v>
      </c>
    </row>
    <row r="30" spans="1:18" x14ac:dyDescent="0.25">
      <c r="A30" s="1">
        <v>140011302</v>
      </c>
      <c r="B30" s="1" t="s">
        <v>19</v>
      </c>
      <c r="C30" s="1" t="s">
        <v>46</v>
      </c>
      <c r="D30" s="1" t="s">
        <v>45</v>
      </c>
      <c r="E30" s="1" t="s">
        <v>39</v>
      </c>
      <c r="F30" s="1" t="s">
        <v>39</v>
      </c>
      <c r="G30" s="1" t="s">
        <v>57</v>
      </c>
      <c r="H30" s="1" t="s">
        <v>24</v>
      </c>
      <c r="I30" s="1" t="s">
        <v>32</v>
      </c>
      <c r="J30" s="1" t="s">
        <v>38</v>
      </c>
      <c r="K30" s="1">
        <v>1770</v>
      </c>
      <c r="L30" s="1">
        <v>490</v>
      </c>
      <c r="M30" s="1">
        <f>(L30*K30)/1000000</f>
        <v>0.86729999999999996</v>
      </c>
      <c r="N30" s="2">
        <v>140.13</v>
      </c>
      <c r="O30" s="2">
        <f>N30/M30</f>
        <v>161.57039086821169</v>
      </c>
      <c r="R30" s="2">
        <f>Q30*P30*O30</f>
        <v>0</v>
      </c>
    </row>
    <row r="31" spans="1:18" x14ac:dyDescent="0.25">
      <c r="A31" s="1">
        <v>252121351</v>
      </c>
      <c r="B31" s="1" t="s">
        <v>33</v>
      </c>
      <c r="C31" s="1" t="s">
        <v>47</v>
      </c>
      <c r="D31" s="1" t="s">
        <v>21</v>
      </c>
      <c r="E31" s="1" t="s">
        <v>30</v>
      </c>
      <c r="F31" s="1" t="s">
        <v>23</v>
      </c>
      <c r="G31" s="1" t="s">
        <v>34</v>
      </c>
      <c r="H31" s="1" t="s">
        <v>24</v>
      </c>
      <c r="I31" s="1" t="s">
        <v>25</v>
      </c>
      <c r="J31" s="1" t="s">
        <v>26</v>
      </c>
      <c r="K31" s="1">
        <v>1620</v>
      </c>
      <c r="L31" s="1">
        <v>2040</v>
      </c>
      <c r="M31" s="1">
        <f>(L31*K31)/1000000</f>
        <v>3.3048000000000002</v>
      </c>
      <c r="N31" s="2">
        <v>592.91</v>
      </c>
      <c r="O31" s="2">
        <f>N31/M31</f>
        <v>179.40873880416362</v>
      </c>
      <c r="R31" s="2">
        <f>Q31*P31*O31</f>
        <v>0</v>
      </c>
    </row>
    <row r="32" spans="1:18" x14ac:dyDescent="0.25">
      <c r="A32" s="1">
        <v>252121302</v>
      </c>
      <c r="B32" s="1" t="s">
        <v>33</v>
      </c>
      <c r="C32" s="1" t="s">
        <v>47</v>
      </c>
      <c r="D32" s="1" t="s">
        <v>45</v>
      </c>
      <c r="E32" s="1" t="s">
        <v>48</v>
      </c>
      <c r="F32" s="1" t="s">
        <v>23</v>
      </c>
      <c r="G32" s="1" t="s">
        <v>34</v>
      </c>
      <c r="H32" s="1" t="s">
        <v>24</v>
      </c>
      <c r="I32" s="1" t="s">
        <v>32</v>
      </c>
      <c r="J32" s="1" t="s">
        <v>38</v>
      </c>
      <c r="K32" s="1">
        <v>1960</v>
      </c>
      <c r="L32" s="1">
        <v>2210</v>
      </c>
      <c r="M32" s="1">
        <f>(L32*K32)/1000000</f>
        <v>4.3315999999999999</v>
      </c>
      <c r="N32" s="2">
        <v>638.25</v>
      </c>
      <c r="O32" s="2">
        <f>N32/M32</f>
        <v>147.34740049866102</v>
      </c>
      <c r="R32" s="2">
        <f>Q32*P32*O32</f>
        <v>0</v>
      </c>
    </row>
    <row r="33" spans="1:18" x14ac:dyDescent="0.25">
      <c r="A33" s="1">
        <v>252223301</v>
      </c>
      <c r="B33" s="1" t="s">
        <v>33</v>
      </c>
      <c r="C33" s="1" t="s">
        <v>47</v>
      </c>
      <c r="D33" s="1" t="s">
        <v>29</v>
      </c>
      <c r="E33" s="1" t="s">
        <v>30</v>
      </c>
      <c r="F33" s="1" t="s">
        <v>49</v>
      </c>
      <c r="G33" s="1" t="s">
        <v>34</v>
      </c>
      <c r="H33" s="1" t="s">
        <v>31</v>
      </c>
      <c r="I33" s="1" t="s">
        <v>32</v>
      </c>
      <c r="J33" s="1" t="s">
        <v>26</v>
      </c>
      <c r="K33" s="1">
        <v>1960</v>
      </c>
      <c r="L33" s="1">
        <v>2100</v>
      </c>
      <c r="M33" s="1">
        <f>(L33*K33)/1000000</f>
        <v>4.1159999999999997</v>
      </c>
      <c r="N33" s="2">
        <v>648.9</v>
      </c>
      <c r="O33" s="2">
        <f>N33/M33</f>
        <v>157.65306122448979</v>
      </c>
      <c r="R33" s="2">
        <f>Q33*P33*O33</f>
        <v>0</v>
      </c>
    </row>
    <row r="34" spans="1:18" x14ac:dyDescent="0.25">
      <c r="A34" s="1">
        <v>252222301</v>
      </c>
      <c r="B34" s="1" t="s">
        <v>33</v>
      </c>
      <c r="C34" s="1" t="s">
        <v>47</v>
      </c>
      <c r="D34" s="1" t="s">
        <v>29</v>
      </c>
      <c r="E34" s="1" t="s">
        <v>30</v>
      </c>
      <c r="F34" s="1" t="s">
        <v>49</v>
      </c>
      <c r="G34" s="1" t="s">
        <v>34</v>
      </c>
      <c r="H34" s="1" t="s">
        <v>35</v>
      </c>
      <c r="I34" s="1" t="s">
        <v>32</v>
      </c>
      <c r="J34" s="1" t="s">
        <v>26</v>
      </c>
      <c r="K34" s="1">
        <v>1960</v>
      </c>
      <c r="L34" s="1">
        <v>2090</v>
      </c>
      <c r="M34" s="1">
        <f>(L34*K34)/1000000</f>
        <v>4.0964</v>
      </c>
      <c r="N34" s="2">
        <v>622.03</v>
      </c>
      <c r="O34" s="2">
        <f>N34/M34</f>
        <v>151.84796406600918</v>
      </c>
      <c r="R34" s="2">
        <f>Q34*P34*O34</f>
        <v>0</v>
      </c>
    </row>
    <row r="35" spans="1:18" x14ac:dyDescent="0.25">
      <c r="A35" s="1">
        <v>252121391</v>
      </c>
      <c r="B35" s="1" t="s">
        <v>33</v>
      </c>
      <c r="C35" s="1" t="s">
        <v>47</v>
      </c>
      <c r="D35" s="1" t="s">
        <v>21</v>
      </c>
      <c r="E35" s="1" t="s">
        <v>30</v>
      </c>
      <c r="F35" s="1" t="s">
        <v>23</v>
      </c>
      <c r="G35" s="1" t="s">
        <v>34</v>
      </c>
      <c r="H35" s="1" t="s">
        <v>24</v>
      </c>
      <c r="I35" s="1" t="s">
        <v>27</v>
      </c>
      <c r="J35" s="1" t="s">
        <v>26</v>
      </c>
      <c r="K35" s="1">
        <v>1620</v>
      </c>
      <c r="L35" s="1">
        <v>2040</v>
      </c>
      <c r="M35" s="1">
        <f>(L35*K35)/1000000</f>
        <v>3.3048000000000002</v>
      </c>
      <c r="N35" s="2">
        <v>867.66</v>
      </c>
      <c r="O35" s="2">
        <f>N35/M35</f>
        <v>262.54538852578065</v>
      </c>
      <c r="R35" s="2">
        <f>Q35*P35*O35</f>
        <v>0</v>
      </c>
    </row>
    <row r="36" spans="1:18" x14ac:dyDescent="0.25">
      <c r="A36" s="1">
        <v>251122302</v>
      </c>
      <c r="B36" s="1" t="s">
        <v>33</v>
      </c>
      <c r="C36" s="1" t="s">
        <v>47</v>
      </c>
      <c r="D36" s="1" t="s">
        <v>36</v>
      </c>
      <c r="E36" s="1" t="s">
        <v>22</v>
      </c>
      <c r="F36" s="1" t="s">
        <v>37</v>
      </c>
      <c r="G36" s="1" t="s">
        <v>34</v>
      </c>
      <c r="H36" s="1" t="s">
        <v>35</v>
      </c>
      <c r="I36" s="1" t="s">
        <v>32</v>
      </c>
      <c r="J36" s="1" t="s">
        <v>38</v>
      </c>
      <c r="K36" s="1">
        <v>1070</v>
      </c>
      <c r="L36" s="1">
        <v>1750</v>
      </c>
      <c r="M36" s="1">
        <f>(L36*K36)/1000000</f>
        <v>1.8725000000000001</v>
      </c>
      <c r="N36" s="2">
        <v>323.70999999999998</v>
      </c>
      <c r="O36" s="2">
        <f>N36/M36</f>
        <v>172.87583444592789</v>
      </c>
      <c r="R36" s="2">
        <f>Q36*P36*O36</f>
        <v>0</v>
      </c>
    </row>
    <row r="37" spans="1:18" x14ac:dyDescent="0.25">
      <c r="A37" s="1">
        <v>250023301</v>
      </c>
      <c r="B37" s="1" t="s">
        <v>33</v>
      </c>
      <c r="C37" s="1" t="s">
        <v>47</v>
      </c>
      <c r="D37" s="1" t="s">
        <v>29</v>
      </c>
      <c r="E37" s="1" t="s">
        <v>39</v>
      </c>
      <c r="F37" s="1" t="s">
        <v>39</v>
      </c>
      <c r="G37" s="1" t="s">
        <v>34</v>
      </c>
      <c r="H37" s="1" t="s">
        <v>31</v>
      </c>
      <c r="I37" s="1" t="s">
        <v>32</v>
      </c>
      <c r="J37" s="1" t="s">
        <v>26</v>
      </c>
      <c r="K37" s="1">
        <v>1960</v>
      </c>
      <c r="L37" s="1">
        <v>2135</v>
      </c>
      <c r="M37" s="1">
        <f>(L37*K37)/1000000</f>
        <v>4.1845999999999997</v>
      </c>
      <c r="N37" s="2">
        <v>372.04</v>
      </c>
      <c r="O37" s="2">
        <f>N37/M37</f>
        <v>88.906944510825426</v>
      </c>
      <c r="R37" s="2">
        <f>Q37*P37*O37</f>
        <v>0</v>
      </c>
    </row>
    <row r="38" spans="1:18" x14ac:dyDescent="0.25">
      <c r="A38" s="1">
        <v>250022341</v>
      </c>
      <c r="B38" s="1" t="s">
        <v>33</v>
      </c>
      <c r="C38" s="1" t="s">
        <v>47</v>
      </c>
      <c r="D38" s="1" t="s">
        <v>29</v>
      </c>
      <c r="E38" s="1" t="s">
        <v>39</v>
      </c>
      <c r="F38" s="1" t="s">
        <v>39</v>
      </c>
      <c r="G38" s="1" t="s">
        <v>34</v>
      </c>
      <c r="H38" s="1" t="s">
        <v>35</v>
      </c>
      <c r="I38" s="1" t="s">
        <v>32</v>
      </c>
      <c r="J38" s="1" t="s">
        <v>26</v>
      </c>
      <c r="K38" s="1">
        <v>1960</v>
      </c>
      <c r="L38" s="1">
        <v>2135</v>
      </c>
      <c r="M38" s="1">
        <f>(L38*K38)/1000000</f>
        <v>4.1845999999999997</v>
      </c>
      <c r="N38" s="2">
        <v>358.74</v>
      </c>
      <c r="O38" s="2">
        <f>N38/M38</f>
        <v>85.72862400229414</v>
      </c>
      <c r="R38" s="2">
        <f>Q38*P38*O38</f>
        <v>0</v>
      </c>
    </row>
    <row r="39" spans="1:18" x14ac:dyDescent="0.25">
      <c r="A39" s="1">
        <v>250022341</v>
      </c>
      <c r="B39" s="1" t="s">
        <v>33</v>
      </c>
      <c r="C39" s="1" t="s">
        <v>47</v>
      </c>
      <c r="D39" s="1" t="s">
        <v>54</v>
      </c>
      <c r="E39" s="1" t="s">
        <v>39</v>
      </c>
      <c r="F39" s="1" t="s">
        <v>39</v>
      </c>
      <c r="G39" s="1" t="s">
        <v>34</v>
      </c>
      <c r="H39" s="1" t="s">
        <v>35</v>
      </c>
      <c r="I39" s="1" t="s">
        <v>56</v>
      </c>
      <c r="J39" s="1" t="s">
        <v>26</v>
      </c>
      <c r="K39" s="1">
        <v>1270</v>
      </c>
      <c r="L39" s="1">
        <v>2235</v>
      </c>
      <c r="M39" s="1">
        <f>(L39*K39)/1000000</f>
        <v>2.8384499999999999</v>
      </c>
      <c r="N39" s="2">
        <v>317.41000000000003</v>
      </c>
      <c r="O39" s="2">
        <f>N39/M39</f>
        <v>111.82511582025403</v>
      </c>
      <c r="R39" s="2">
        <f>Q39*P39*O39</f>
        <v>0</v>
      </c>
    </row>
    <row r="40" spans="1:18" x14ac:dyDescent="0.25">
      <c r="A40" s="1">
        <v>250022361</v>
      </c>
      <c r="B40" s="1" t="s">
        <v>33</v>
      </c>
      <c r="C40" s="1" t="s">
        <v>47</v>
      </c>
      <c r="D40" s="1" t="s">
        <v>54</v>
      </c>
      <c r="E40" s="1" t="s">
        <v>39</v>
      </c>
      <c r="F40" s="1" t="s">
        <v>39</v>
      </c>
      <c r="G40" s="1" t="s">
        <v>34</v>
      </c>
      <c r="H40" s="1" t="s">
        <v>35</v>
      </c>
      <c r="I40" s="1" t="s">
        <v>44</v>
      </c>
      <c r="J40" s="1" t="s">
        <v>26</v>
      </c>
      <c r="K40" s="1">
        <v>1270</v>
      </c>
      <c r="L40" s="1">
        <v>2235</v>
      </c>
      <c r="M40" s="1">
        <f>(L40*K40)/1000000</f>
        <v>2.8384499999999999</v>
      </c>
      <c r="N40" s="2">
        <v>327.56</v>
      </c>
      <c r="O40" s="2">
        <f>N40/M40</f>
        <v>115.40101111522134</v>
      </c>
      <c r="R40" s="2">
        <f>Q40*P40*O40</f>
        <v>0</v>
      </c>
    </row>
    <row r="41" spans="1:18" x14ac:dyDescent="0.25">
      <c r="A41" s="1">
        <v>250022371</v>
      </c>
      <c r="B41" s="1" t="s">
        <v>33</v>
      </c>
      <c r="C41" s="1" t="s">
        <v>47</v>
      </c>
      <c r="D41" s="1" t="s">
        <v>54</v>
      </c>
      <c r="E41" s="1" t="s">
        <v>39</v>
      </c>
      <c r="F41" s="1" t="s">
        <v>39</v>
      </c>
      <c r="G41" s="1" t="s">
        <v>34</v>
      </c>
      <c r="H41" s="1" t="s">
        <v>35</v>
      </c>
      <c r="I41" s="1" t="s">
        <v>55</v>
      </c>
      <c r="J41" s="1" t="s">
        <v>26</v>
      </c>
      <c r="K41" s="1">
        <v>1270</v>
      </c>
      <c r="L41" s="1">
        <v>2235</v>
      </c>
      <c r="M41" s="1">
        <f>(L41*K41)/1000000</f>
        <v>2.8384499999999999</v>
      </c>
      <c r="N41" s="2">
        <v>395.18</v>
      </c>
      <c r="O41" s="2">
        <f>N41/M41</f>
        <v>139.22387218376227</v>
      </c>
    </row>
    <row r="42" spans="1:18" x14ac:dyDescent="0.25">
      <c r="A42" s="1">
        <v>250022411</v>
      </c>
      <c r="B42" s="1" t="s">
        <v>33</v>
      </c>
      <c r="C42" s="1" t="s">
        <v>47</v>
      </c>
      <c r="D42" s="1" t="s">
        <v>54</v>
      </c>
      <c r="E42" s="1" t="s">
        <v>39</v>
      </c>
      <c r="F42" s="1" t="s">
        <v>39</v>
      </c>
      <c r="G42" s="1" t="s">
        <v>34</v>
      </c>
      <c r="H42" s="1" t="s">
        <v>35</v>
      </c>
      <c r="I42" s="1" t="s">
        <v>41</v>
      </c>
      <c r="J42" s="1" t="s">
        <v>26</v>
      </c>
      <c r="K42" s="1">
        <v>1270</v>
      </c>
      <c r="L42" s="1">
        <v>2235</v>
      </c>
      <c r="M42" s="1">
        <f>(L42*K42)/1000000</f>
        <v>2.8384499999999999</v>
      </c>
      <c r="N42" s="2">
        <v>445.69</v>
      </c>
      <c r="O42" s="2">
        <f>N42/M42</f>
        <v>157.01879546935828</v>
      </c>
    </row>
    <row r="43" spans="1:18" x14ac:dyDescent="0.25">
      <c r="A43" s="1">
        <v>272121302</v>
      </c>
      <c r="B43" s="1" t="s">
        <v>33</v>
      </c>
      <c r="C43" s="1" t="s">
        <v>50</v>
      </c>
      <c r="D43" s="1" t="s">
        <v>45</v>
      </c>
      <c r="E43" s="1" t="s">
        <v>48</v>
      </c>
      <c r="F43" s="1" t="s">
        <v>23</v>
      </c>
      <c r="G43" s="1" t="s">
        <v>34</v>
      </c>
      <c r="H43" s="1" t="s">
        <v>24</v>
      </c>
      <c r="I43" s="1" t="s">
        <v>32</v>
      </c>
      <c r="J43" s="1" t="s">
        <v>38</v>
      </c>
      <c r="K43" s="1">
        <v>2470</v>
      </c>
      <c r="L43" s="1">
        <v>2210</v>
      </c>
      <c r="M43" s="1">
        <f>(L43*K43)/1000000</f>
        <v>5.4587000000000003</v>
      </c>
      <c r="N43" s="2">
        <v>799.56</v>
      </c>
      <c r="O43" s="2">
        <f>N43/M43</f>
        <v>146.47443530510927</v>
      </c>
      <c r="R43" s="2">
        <f>Q43*P43*O43</f>
        <v>0</v>
      </c>
    </row>
    <row r="44" spans="1:18" x14ac:dyDescent="0.25">
      <c r="A44" s="1">
        <v>272111302</v>
      </c>
      <c r="B44" s="1" t="s">
        <v>33</v>
      </c>
      <c r="C44" s="1" t="s">
        <v>50</v>
      </c>
      <c r="D44" s="1" t="s">
        <v>45</v>
      </c>
      <c r="E44" s="1" t="s">
        <v>48</v>
      </c>
      <c r="F44" s="1" t="s">
        <v>23</v>
      </c>
      <c r="G44" s="1" t="s">
        <v>57</v>
      </c>
      <c r="H44" s="1" t="s">
        <v>24</v>
      </c>
      <c r="I44" s="1" t="s">
        <v>32</v>
      </c>
      <c r="J44" s="1" t="s">
        <v>38</v>
      </c>
      <c r="K44" s="1">
        <v>2470</v>
      </c>
      <c r="L44" s="1">
        <v>2100</v>
      </c>
      <c r="M44" s="1">
        <f>(L44*K44)/1000000</f>
        <v>5.1870000000000003</v>
      </c>
      <c r="N44" s="2">
        <v>708.55</v>
      </c>
      <c r="O44" s="2">
        <f>N44/M44</f>
        <v>136.60111818006553</v>
      </c>
      <c r="R44" s="2">
        <f>Q44*P44*O44</f>
        <v>0</v>
      </c>
    </row>
    <row r="45" spans="1:18" x14ac:dyDescent="0.25">
      <c r="A45" s="1">
        <v>272121302</v>
      </c>
      <c r="B45" s="1" t="s">
        <v>33</v>
      </c>
      <c r="C45" s="1" t="s">
        <v>50</v>
      </c>
      <c r="D45" s="1" t="s">
        <v>45</v>
      </c>
      <c r="E45" s="1" t="s">
        <v>48</v>
      </c>
      <c r="F45" s="1" t="s">
        <v>23</v>
      </c>
      <c r="G45" s="1" t="s">
        <v>34</v>
      </c>
      <c r="H45" s="1" t="s">
        <v>24</v>
      </c>
      <c r="I45" s="1" t="s">
        <v>32</v>
      </c>
      <c r="J45" s="1" t="s">
        <v>38</v>
      </c>
      <c r="K45" s="1">
        <v>2470</v>
      </c>
      <c r="L45" s="1">
        <v>2080</v>
      </c>
      <c r="M45" s="1">
        <f>(L45*K45)/1000000</f>
        <v>5.1375999999999999</v>
      </c>
      <c r="N45" s="2">
        <v>782.42</v>
      </c>
      <c r="O45" s="2">
        <f>N45/M45</f>
        <v>152.29289940828403</v>
      </c>
      <c r="R45" s="2">
        <f>Q45*P45*O45</f>
        <v>0</v>
      </c>
    </row>
    <row r="46" spans="1:18" x14ac:dyDescent="0.25">
      <c r="A46" s="1">
        <v>272223301</v>
      </c>
      <c r="B46" s="1" t="s">
        <v>33</v>
      </c>
      <c r="C46" s="1" t="s">
        <v>50</v>
      </c>
      <c r="D46" s="1" t="s">
        <v>29</v>
      </c>
      <c r="E46" s="1" t="s">
        <v>30</v>
      </c>
      <c r="F46" s="1" t="s">
        <v>49</v>
      </c>
      <c r="G46" s="1" t="s">
        <v>34</v>
      </c>
      <c r="H46" s="1" t="s">
        <v>31</v>
      </c>
      <c r="I46" s="1" t="s">
        <v>32</v>
      </c>
      <c r="J46" s="1" t="s">
        <v>26</v>
      </c>
      <c r="K46" s="1">
        <v>2470</v>
      </c>
      <c r="L46" s="1">
        <v>2100</v>
      </c>
      <c r="M46" s="1">
        <f>(L46*K46)/1000000</f>
        <v>5.1870000000000003</v>
      </c>
      <c r="N46" s="2">
        <v>816.4</v>
      </c>
      <c r="O46" s="2">
        <f>N46/M46</f>
        <v>157.39348370927317</v>
      </c>
      <c r="R46" s="2">
        <f>Q46*P46*O46</f>
        <v>0</v>
      </c>
    </row>
    <row r="47" spans="1:18" x14ac:dyDescent="0.25">
      <c r="A47" s="1">
        <v>272222301</v>
      </c>
      <c r="B47" s="1" t="s">
        <v>33</v>
      </c>
      <c r="C47" s="1" t="s">
        <v>50</v>
      </c>
      <c r="D47" s="1" t="s">
        <v>29</v>
      </c>
      <c r="E47" s="1" t="s">
        <v>30</v>
      </c>
      <c r="F47" s="1" t="s">
        <v>49</v>
      </c>
      <c r="G47" s="1" t="s">
        <v>34</v>
      </c>
      <c r="H47" s="1" t="s">
        <v>35</v>
      </c>
      <c r="I47" s="1" t="s">
        <v>32</v>
      </c>
      <c r="J47" s="1" t="s">
        <v>26</v>
      </c>
      <c r="K47" s="1">
        <v>2470</v>
      </c>
      <c r="L47" s="1">
        <v>2090</v>
      </c>
      <c r="M47" s="1">
        <f>(L47*K47)/1000000</f>
        <v>5.1623000000000001</v>
      </c>
      <c r="N47" s="2">
        <v>782.52</v>
      </c>
      <c r="O47" s="2">
        <f>N47/M47</f>
        <v>151.58359645894271</v>
      </c>
      <c r="R47" s="2">
        <f>Q47*P47*O47</f>
        <v>0</v>
      </c>
    </row>
    <row r="48" spans="1:18" x14ac:dyDescent="0.25">
      <c r="A48" s="1">
        <v>272121351</v>
      </c>
      <c r="B48" s="1" t="s">
        <v>33</v>
      </c>
      <c r="C48" s="1" t="s">
        <v>50</v>
      </c>
      <c r="D48" s="1" t="s">
        <v>21</v>
      </c>
      <c r="E48" s="1" t="s">
        <v>30</v>
      </c>
      <c r="F48" s="1" t="s">
        <v>23</v>
      </c>
      <c r="G48" s="1" t="s">
        <v>34</v>
      </c>
      <c r="H48" s="1" t="s">
        <v>24</v>
      </c>
      <c r="I48" s="1" t="s">
        <v>25</v>
      </c>
      <c r="J48" s="1" t="s">
        <v>26</v>
      </c>
      <c r="K48" s="1">
        <v>2370</v>
      </c>
      <c r="L48" s="1">
        <v>2140</v>
      </c>
      <c r="M48" s="1">
        <f>(L48*K48)/1000000</f>
        <v>5.0717999999999996</v>
      </c>
      <c r="N48" s="2">
        <v>788.89</v>
      </c>
      <c r="O48" s="2">
        <f>N48/M48</f>
        <v>155.54438266493159</v>
      </c>
      <c r="R48" s="2">
        <f>Q48*P48*O48</f>
        <v>0</v>
      </c>
    </row>
    <row r="49" spans="1:18" x14ac:dyDescent="0.25">
      <c r="A49" s="1">
        <v>272121351</v>
      </c>
      <c r="B49" s="1" t="s">
        <v>33</v>
      </c>
      <c r="C49" s="1" t="s">
        <v>50</v>
      </c>
      <c r="D49" s="1" t="s">
        <v>21</v>
      </c>
      <c r="E49" s="1" t="s">
        <v>30</v>
      </c>
      <c r="F49" s="1" t="s">
        <v>23</v>
      </c>
      <c r="G49" s="1" t="s">
        <v>34</v>
      </c>
      <c r="H49" s="1" t="s">
        <v>24</v>
      </c>
      <c r="I49" s="1" t="s">
        <v>25</v>
      </c>
      <c r="J49" s="1" t="s">
        <v>26</v>
      </c>
      <c r="K49" s="1">
        <v>2370</v>
      </c>
      <c r="L49" s="1">
        <v>2040</v>
      </c>
      <c r="M49" s="1">
        <f>(L49*K49)/1000000</f>
        <v>4.8348000000000004</v>
      </c>
      <c r="N49" s="2">
        <v>770.64</v>
      </c>
      <c r="O49" s="2">
        <f>N49/M49</f>
        <v>159.39439066765945</v>
      </c>
      <c r="R49" s="2">
        <f>Q49*P49*O49</f>
        <v>0</v>
      </c>
    </row>
    <row r="50" spans="1:18" x14ac:dyDescent="0.25">
      <c r="A50" s="1">
        <v>272121391</v>
      </c>
      <c r="B50" s="1" t="s">
        <v>33</v>
      </c>
      <c r="C50" s="1" t="s">
        <v>50</v>
      </c>
      <c r="D50" s="1" t="s">
        <v>21</v>
      </c>
      <c r="E50" s="1" t="s">
        <v>30</v>
      </c>
      <c r="F50" s="1" t="s">
        <v>23</v>
      </c>
      <c r="G50" s="1" t="s">
        <v>34</v>
      </c>
      <c r="H50" s="1" t="s">
        <v>24</v>
      </c>
      <c r="I50" s="1" t="s">
        <v>27</v>
      </c>
      <c r="J50" s="1" t="s">
        <v>26</v>
      </c>
      <c r="K50" s="1">
        <v>2370</v>
      </c>
      <c r="L50" s="1">
        <v>2140</v>
      </c>
      <c r="M50" s="1">
        <f>(L50*K50)/1000000</f>
        <v>5.0717999999999996</v>
      </c>
      <c r="N50" s="2">
        <v>1284.4100000000001</v>
      </c>
      <c r="O50" s="2">
        <f>N50/M50</f>
        <v>253.24539611183408</v>
      </c>
      <c r="R50" s="2">
        <f>Q50*P50*O50</f>
        <v>0</v>
      </c>
    </row>
    <row r="51" spans="1:18" x14ac:dyDescent="0.25">
      <c r="A51" s="1">
        <v>272121391</v>
      </c>
      <c r="B51" s="1" t="s">
        <v>33</v>
      </c>
      <c r="C51" s="1" t="s">
        <v>50</v>
      </c>
      <c r="D51" s="1" t="s">
        <v>21</v>
      </c>
      <c r="E51" s="1" t="s">
        <v>30</v>
      </c>
      <c r="F51" s="1" t="s">
        <v>23</v>
      </c>
      <c r="G51" s="1" t="s">
        <v>34</v>
      </c>
      <c r="H51" s="1" t="s">
        <v>24</v>
      </c>
      <c r="I51" s="1" t="s">
        <v>27</v>
      </c>
      <c r="J51" s="1" t="s">
        <v>26</v>
      </c>
      <c r="K51" s="1">
        <v>2370</v>
      </c>
      <c r="L51" s="1">
        <v>2040</v>
      </c>
      <c r="M51" s="1">
        <f>(L51*K51)/1000000</f>
        <v>4.8348000000000004</v>
      </c>
      <c r="N51" s="2">
        <v>1246.6400000000001</v>
      </c>
      <c r="O51" s="2">
        <f>N51/M51</f>
        <v>257.8472739306693</v>
      </c>
      <c r="R51" s="2">
        <f>Q51*P51*O51</f>
        <v>0</v>
      </c>
    </row>
    <row r="52" spans="1:18" x14ac:dyDescent="0.25">
      <c r="A52" s="1">
        <v>270023301</v>
      </c>
      <c r="B52" s="1" t="s">
        <v>33</v>
      </c>
      <c r="C52" s="1" t="s">
        <v>50</v>
      </c>
      <c r="D52" s="1" t="s">
        <v>29</v>
      </c>
      <c r="E52" s="1" t="s">
        <v>39</v>
      </c>
      <c r="F52" s="1" t="s">
        <v>39</v>
      </c>
      <c r="G52" s="1" t="s">
        <v>34</v>
      </c>
      <c r="H52" s="1" t="s">
        <v>31</v>
      </c>
      <c r="I52" s="1" t="s">
        <v>32</v>
      </c>
      <c r="J52" s="1" t="s">
        <v>26</v>
      </c>
      <c r="K52" s="1">
        <v>2470</v>
      </c>
      <c r="L52" s="1">
        <v>2135</v>
      </c>
      <c r="M52" s="1">
        <f>(L52*K52)/1000000</f>
        <v>5.2734500000000004</v>
      </c>
      <c r="N52" s="2">
        <v>463.49</v>
      </c>
      <c r="O52" s="2">
        <f>N52/M52</f>
        <v>87.891228702272699</v>
      </c>
      <c r="R52" s="2">
        <f>Q52*P52*O52</f>
        <v>0</v>
      </c>
    </row>
    <row r="53" spans="1:18" x14ac:dyDescent="0.25">
      <c r="A53" s="1">
        <v>270023301</v>
      </c>
      <c r="B53" s="1" t="s">
        <v>33</v>
      </c>
      <c r="C53" s="1" t="s">
        <v>50</v>
      </c>
      <c r="D53" s="1" t="s">
        <v>29</v>
      </c>
      <c r="E53" s="1" t="s">
        <v>39</v>
      </c>
      <c r="F53" s="1" t="s">
        <v>39</v>
      </c>
      <c r="G53" s="1" t="s">
        <v>34</v>
      </c>
      <c r="H53" s="1" t="s">
        <v>31</v>
      </c>
      <c r="I53" s="1" t="s">
        <v>32</v>
      </c>
      <c r="J53" s="1" t="s">
        <v>26</v>
      </c>
      <c r="K53" s="1">
        <v>2070</v>
      </c>
      <c r="L53" s="1">
        <v>2135</v>
      </c>
      <c r="M53" s="1">
        <f>(L53*K53)/1000000</f>
        <v>4.4194500000000003</v>
      </c>
      <c r="N53" s="2">
        <v>422.31</v>
      </c>
      <c r="O53" s="2">
        <f>N53/M53</f>
        <v>95.55713946305535</v>
      </c>
      <c r="R53" s="2">
        <f>Q53*P53*O53</f>
        <v>0</v>
      </c>
    </row>
    <row r="54" spans="1:18" x14ac:dyDescent="0.25">
      <c r="A54" s="1">
        <v>270022301</v>
      </c>
      <c r="B54" s="1" t="s">
        <v>33</v>
      </c>
      <c r="C54" s="1" t="s">
        <v>50</v>
      </c>
      <c r="D54" s="1" t="s">
        <v>29</v>
      </c>
      <c r="E54" s="1" t="s">
        <v>39</v>
      </c>
      <c r="F54" s="1" t="s">
        <v>39</v>
      </c>
      <c r="G54" s="1" t="s">
        <v>34</v>
      </c>
      <c r="H54" s="1" t="s">
        <v>35</v>
      </c>
      <c r="I54" s="1" t="s">
        <v>32</v>
      </c>
      <c r="J54" s="1" t="s">
        <v>26</v>
      </c>
      <c r="K54" s="1">
        <v>2070</v>
      </c>
      <c r="L54" s="1">
        <v>2135</v>
      </c>
      <c r="M54" s="1">
        <f>(L54*K54)/1000000</f>
        <v>4.4194500000000003</v>
      </c>
      <c r="N54" s="2">
        <v>408.79</v>
      </c>
      <c r="O54" s="2">
        <f>N54/M54</f>
        <v>92.497935263437753</v>
      </c>
      <c r="R54" s="2">
        <f>Q54*P54*O54</f>
        <v>0</v>
      </c>
    </row>
    <row r="55" spans="1:18" x14ac:dyDescent="0.25">
      <c r="A55" s="1">
        <v>270022301</v>
      </c>
      <c r="B55" s="1" t="s">
        <v>33</v>
      </c>
      <c r="C55" s="1" t="s">
        <v>50</v>
      </c>
      <c r="D55" s="1" t="s">
        <v>29</v>
      </c>
      <c r="E55" s="1" t="s">
        <v>39</v>
      </c>
      <c r="F55" s="1" t="s">
        <v>39</v>
      </c>
      <c r="G55" s="1" t="s">
        <v>34</v>
      </c>
      <c r="H55" s="1" t="s">
        <v>35</v>
      </c>
      <c r="I55" s="1" t="s">
        <v>32</v>
      </c>
      <c r="J55" s="1" t="s">
        <v>26</v>
      </c>
      <c r="K55" s="1">
        <v>2470</v>
      </c>
      <c r="L55" s="1">
        <v>2135</v>
      </c>
      <c r="M55" s="1">
        <f>(L55*K55)/1000000</f>
        <v>5.2734500000000004</v>
      </c>
      <c r="N55" s="2">
        <v>449.06</v>
      </c>
      <c r="O55" s="2">
        <f>N55/M55</f>
        <v>85.154879632877908</v>
      </c>
      <c r="R55" s="2">
        <f>Q55*P55*O55</f>
        <v>0</v>
      </c>
    </row>
    <row r="56" spans="1:18" x14ac:dyDescent="0.25">
      <c r="A56" s="1">
        <v>270022371</v>
      </c>
      <c r="B56" s="1" t="s">
        <v>33</v>
      </c>
      <c r="C56" s="1" t="s">
        <v>50</v>
      </c>
      <c r="D56" s="1" t="s">
        <v>54</v>
      </c>
      <c r="E56" s="1" t="s">
        <v>39</v>
      </c>
      <c r="F56" s="1" t="s">
        <v>39</v>
      </c>
      <c r="G56" s="1" t="s">
        <v>34</v>
      </c>
      <c r="H56" s="1" t="s">
        <v>35</v>
      </c>
      <c r="I56" s="1" t="s">
        <v>55</v>
      </c>
      <c r="J56" s="1" t="s">
        <v>26</v>
      </c>
      <c r="K56" s="1">
        <v>2670</v>
      </c>
      <c r="L56" s="1">
        <v>2235</v>
      </c>
      <c r="M56" s="1">
        <f>(L56*K56)/1000000</f>
        <v>5.9674500000000004</v>
      </c>
      <c r="N56" s="2">
        <v>715.16</v>
      </c>
      <c r="O56" s="2">
        <f>N56/M56</f>
        <v>119.84348423530987</v>
      </c>
      <c r="R56" s="2">
        <f>Q56*P56*O56</f>
        <v>0</v>
      </c>
    </row>
    <row r="57" spans="1:18" x14ac:dyDescent="0.25">
      <c r="A57" s="1">
        <v>270022371</v>
      </c>
      <c r="B57" s="1" t="s">
        <v>33</v>
      </c>
      <c r="C57" s="1" t="s">
        <v>50</v>
      </c>
      <c r="D57" s="1" t="s">
        <v>54</v>
      </c>
      <c r="E57" s="1" t="s">
        <v>39</v>
      </c>
      <c r="F57" s="1" t="s">
        <v>39</v>
      </c>
      <c r="G57" s="1" t="s">
        <v>34</v>
      </c>
      <c r="H57" s="1" t="s">
        <v>35</v>
      </c>
      <c r="I57" s="1" t="s">
        <v>55</v>
      </c>
      <c r="J57" s="1" t="s">
        <v>26</v>
      </c>
      <c r="K57" s="1">
        <v>2670</v>
      </c>
      <c r="L57" s="1">
        <v>2235</v>
      </c>
      <c r="M57" s="1">
        <f>(L57*K57)/1000000</f>
        <v>5.9674500000000004</v>
      </c>
      <c r="N57" s="2">
        <v>843.87</v>
      </c>
      <c r="O57" s="2">
        <f>N57/M57</f>
        <v>141.41216097328004</v>
      </c>
      <c r="R57" s="2">
        <f>Q57*P57*O57</f>
        <v>0</v>
      </c>
    </row>
    <row r="58" spans="1:18" x14ac:dyDescent="0.25">
      <c r="A58" s="1">
        <v>270022351</v>
      </c>
      <c r="B58" s="1" t="s">
        <v>33</v>
      </c>
      <c r="C58" s="1" t="s">
        <v>50</v>
      </c>
      <c r="D58" s="1" t="s">
        <v>54</v>
      </c>
      <c r="E58" s="1" t="s">
        <v>39</v>
      </c>
      <c r="F58" s="1" t="s">
        <v>39</v>
      </c>
      <c r="G58" s="1" t="s">
        <v>34</v>
      </c>
      <c r="H58" s="1" t="s">
        <v>35</v>
      </c>
      <c r="I58" s="1" t="s">
        <v>25</v>
      </c>
      <c r="J58" s="1" t="s">
        <v>26</v>
      </c>
      <c r="K58" s="1">
        <v>2670</v>
      </c>
      <c r="L58" s="1">
        <v>2235</v>
      </c>
      <c r="M58" s="1">
        <f>(L58*K58)/1000000</f>
        <v>5.9674500000000004</v>
      </c>
      <c r="N58" s="2">
        <v>540.79999999999995</v>
      </c>
      <c r="O58" s="2">
        <f>N58/M58</f>
        <v>90.624973816286669</v>
      </c>
      <c r="R58" s="2">
        <f>Q58*P58*O58</f>
        <v>0</v>
      </c>
    </row>
    <row r="59" spans="1:18" x14ac:dyDescent="0.25">
      <c r="A59" s="1">
        <v>270022361</v>
      </c>
      <c r="B59" s="1" t="s">
        <v>33</v>
      </c>
      <c r="C59" s="1" t="s">
        <v>50</v>
      </c>
      <c r="D59" s="1" t="s">
        <v>54</v>
      </c>
      <c r="E59" s="1" t="s">
        <v>39</v>
      </c>
      <c r="F59" s="1" t="s">
        <v>39</v>
      </c>
      <c r="G59" s="1" t="s">
        <v>34</v>
      </c>
      <c r="H59" s="1" t="s">
        <v>35</v>
      </c>
      <c r="I59" s="1" t="s">
        <v>44</v>
      </c>
      <c r="J59" s="1" t="s">
        <v>26</v>
      </c>
      <c r="K59" s="1">
        <v>2670</v>
      </c>
      <c r="L59" s="1">
        <v>2235</v>
      </c>
      <c r="M59" s="1">
        <f>(L59*K59)/1000000</f>
        <v>5.9674500000000004</v>
      </c>
      <c r="N59" s="2">
        <v>563.54</v>
      </c>
      <c r="O59" s="2">
        <f>N59/M59</f>
        <v>94.435646716771814</v>
      </c>
      <c r="R59" s="2">
        <f>Q59*P59*O59</f>
        <v>0</v>
      </c>
    </row>
    <row r="60" spans="1:18" x14ac:dyDescent="0.25">
      <c r="A60" s="1">
        <v>281122302</v>
      </c>
      <c r="B60" s="1" t="s">
        <v>33</v>
      </c>
      <c r="C60" s="1" t="s">
        <v>51</v>
      </c>
      <c r="D60" s="1" t="s">
        <v>36</v>
      </c>
      <c r="E60" s="1" t="s">
        <v>22</v>
      </c>
      <c r="F60" s="1" t="s">
        <v>37</v>
      </c>
      <c r="G60" s="1" t="s">
        <v>34</v>
      </c>
      <c r="H60" s="1" t="s">
        <v>35</v>
      </c>
      <c r="I60" s="1" t="s">
        <v>32</v>
      </c>
      <c r="J60" s="1" t="s">
        <v>38</v>
      </c>
      <c r="K60" s="1">
        <v>3270</v>
      </c>
      <c r="L60" s="1">
        <v>2140</v>
      </c>
      <c r="M60" s="1">
        <f>(L60*K60)/1000000</f>
        <v>6.9977999999999998</v>
      </c>
      <c r="N60" s="2">
        <v>962.34</v>
      </c>
      <c r="O60" s="2">
        <f>N60/M60</f>
        <v>137.52036354282777</v>
      </c>
      <c r="R60" s="2">
        <f>Q60*P60*O60</f>
        <v>0</v>
      </c>
    </row>
    <row r="61" spans="1:18" x14ac:dyDescent="0.25">
      <c r="A61" s="1">
        <v>400011351</v>
      </c>
      <c r="B61" s="1" t="s">
        <v>52</v>
      </c>
      <c r="C61" s="1" t="s">
        <v>53</v>
      </c>
      <c r="D61" s="1" t="s">
        <v>21</v>
      </c>
      <c r="E61" s="1" t="s">
        <v>39</v>
      </c>
      <c r="F61" s="1" t="s">
        <v>39</v>
      </c>
      <c r="G61" s="1" t="s">
        <v>57</v>
      </c>
      <c r="H61" s="1" t="s">
        <v>24</v>
      </c>
      <c r="I61" s="1" t="s">
        <v>25</v>
      </c>
      <c r="J61" s="1" t="s">
        <v>26</v>
      </c>
      <c r="K61" s="1">
        <v>970</v>
      </c>
      <c r="L61" s="1">
        <v>1195</v>
      </c>
      <c r="M61" s="1">
        <f>(L61*K61)/1000000</f>
        <v>1.1591499999999999</v>
      </c>
      <c r="N61" s="2">
        <v>169.62</v>
      </c>
      <c r="O61" s="2">
        <f>N61/M61</f>
        <v>146.33136349911575</v>
      </c>
      <c r="R61" s="2">
        <f>Q61*P61*O61</f>
        <v>0</v>
      </c>
    </row>
    <row r="62" spans="1:18" x14ac:dyDescent="0.25">
      <c r="A62" s="1">
        <v>400011351</v>
      </c>
      <c r="B62" s="1" t="s">
        <v>52</v>
      </c>
      <c r="C62" s="1" t="s">
        <v>53</v>
      </c>
      <c r="D62" s="1" t="s">
        <v>21</v>
      </c>
      <c r="E62" s="1" t="s">
        <v>39</v>
      </c>
      <c r="F62" s="1" t="s">
        <v>39</v>
      </c>
      <c r="G62" s="1" t="s">
        <v>57</v>
      </c>
      <c r="H62" s="1" t="s">
        <v>24</v>
      </c>
      <c r="I62" s="1" t="s">
        <v>25</v>
      </c>
      <c r="J62" s="1" t="s">
        <v>26</v>
      </c>
      <c r="K62" s="1">
        <v>970</v>
      </c>
      <c r="L62" s="1">
        <v>1195</v>
      </c>
      <c r="M62" s="1">
        <f>(L62*K62)/1000000</f>
        <v>1.1591499999999999</v>
      </c>
      <c r="N62" s="2">
        <v>113.79</v>
      </c>
      <c r="O62" s="2">
        <f>N62/M62</f>
        <v>98.166760125954383</v>
      </c>
      <c r="R62" s="2">
        <f>Q62*P62*O62</f>
        <v>0</v>
      </c>
    </row>
    <row r="63" spans="1:18" x14ac:dyDescent="0.25">
      <c r="A63" s="1">
        <v>400011351</v>
      </c>
      <c r="B63" s="1" t="s">
        <v>52</v>
      </c>
      <c r="C63" s="1" t="s">
        <v>53</v>
      </c>
      <c r="D63" s="1" t="s">
        <v>21</v>
      </c>
      <c r="E63" s="1" t="s">
        <v>39</v>
      </c>
      <c r="F63" s="1" t="s">
        <v>39</v>
      </c>
      <c r="G63" s="1" t="s">
        <v>57</v>
      </c>
      <c r="H63" s="1" t="s">
        <v>24</v>
      </c>
      <c r="I63" s="1" t="s">
        <v>25</v>
      </c>
      <c r="J63" s="1" t="s">
        <v>26</v>
      </c>
      <c r="K63" s="1">
        <v>970</v>
      </c>
      <c r="L63" s="1">
        <v>745</v>
      </c>
      <c r="M63" s="1">
        <f>(L63*K63)/1000000</f>
        <v>0.72265000000000001</v>
      </c>
      <c r="N63" s="2">
        <v>125.21</v>
      </c>
      <c r="O63" s="2">
        <f>N63/M63</f>
        <v>173.26506607624714</v>
      </c>
      <c r="R63" s="2">
        <f>Q63*P63*O63</f>
        <v>0</v>
      </c>
    </row>
    <row r="64" spans="1:18" x14ac:dyDescent="0.25">
      <c r="A64" s="1">
        <v>221111321</v>
      </c>
      <c r="B64" s="1" t="s">
        <v>33</v>
      </c>
      <c r="C64" s="1" t="s">
        <v>28</v>
      </c>
      <c r="D64" s="1" t="s">
        <v>78</v>
      </c>
      <c r="E64" s="1" t="s">
        <v>22</v>
      </c>
      <c r="F64" s="1" t="s">
        <v>58</v>
      </c>
      <c r="G64" s="1" t="s">
        <v>57</v>
      </c>
      <c r="H64" s="1" t="s">
        <v>24</v>
      </c>
      <c r="I64" s="1" t="s">
        <v>64</v>
      </c>
      <c r="J64" s="1" t="s">
        <v>70</v>
      </c>
      <c r="K64" s="1">
        <v>970</v>
      </c>
      <c r="L64" s="1">
        <v>2200</v>
      </c>
      <c r="M64" s="1">
        <f>(L64*K64)/1000000</f>
        <v>2.1339999999999999</v>
      </c>
      <c r="N64" s="2">
        <v>329.76</v>
      </c>
      <c r="O64" s="2">
        <f>N64/M64</f>
        <v>154.52671040299907</v>
      </c>
    </row>
    <row r="65" spans="1:15" x14ac:dyDescent="0.25">
      <c r="A65" s="1">
        <v>271211321</v>
      </c>
      <c r="B65" s="1" t="s">
        <v>33</v>
      </c>
      <c r="C65" s="1" t="s">
        <v>50</v>
      </c>
      <c r="D65" s="1" t="s">
        <v>78</v>
      </c>
      <c r="E65" s="1" t="s">
        <v>22</v>
      </c>
      <c r="F65" s="1" t="s">
        <v>49</v>
      </c>
      <c r="G65" s="1" t="s">
        <v>57</v>
      </c>
      <c r="H65" s="1" t="s">
        <v>24</v>
      </c>
      <c r="I65" s="1" t="s">
        <v>64</v>
      </c>
      <c r="J65" s="1" t="s">
        <v>70</v>
      </c>
      <c r="K65" s="1">
        <v>2270</v>
      </c>
      <c r="L65" s="1">
        <v>2200</v>
      </c>
      <c r="M65" s="1">
        <f>(L65*K65)/1000000</f>
        <v>4.9939999999999998</v>
      </c>
      <c r="N65" s="2">
        <v>718</v>
      </c>
      <c r="O65" s="2">
        <f>N65/M65</f>
        <v>143.77252703243894</v>
      </c>
    </row>
    <row r="66" spans="1:15" x14ac:dyDescent="0.25">
      <c r="A66" s="1">
        <v>251111321</v>
      </c>
      <c r="B66" s="1" t="s">
        <v>33</v>
      </c>
      <c r="C66" s="1" t="s">
        <v>47</v>
      </c>
      <c r="D66" s="1" t="s">
        <v>78</v>
      </c>
      <c r="E66" s="1" t="s">
        <v>22</v>
      </c>
      <c r="F66" s="1" t="s">
        <v>23</v>
      </c>
      <c r="G66" s="1" t="s">
        <v>57</v>
      </c>
      <c r="H66" s="1" t="s">
        <v>24</v>
      </c>
      <c r="I66" s="1" t="s">
        <v>64</v>
      </c>
      <c r="J66" s="1" t="s">
        <v>70</v>
      </c>
      <c r="K66" s="1">
        <v>1870</v>
      </c>
      <c r="L66" s="1">
        <v>2200</v>
      </c>
      <c r="M66" s="1">
        <f>(L66*K66)/1000000</f>
        <v>4.1139999999999999</v>
      </c>
      <c r="N66" s="2">
        <v>543.16</v>
      </c>
      <c r="O66" s="2">
        <f>N66/M66</f>
        <v>132.0272241127856</v>
      </c>
    </row>
    <row r="67" spans="1:15" x14ac:dyDescent="0.25">
      <c r="A67" s="1">
        <v>251111361</v>
      </c>
      <c r="B67" s="1" t="s">
        <v>33</v>
      </c>
      <c r="C67" s="1" t="s">
        <v>47</v>
      </c>
      <c r="D67" s="1" t="s">
        <v>78</v>
      </c>
      <c r="E67" s="1" t="s">
        <v>22</v>
      </c>
      <c r="F67" s="1" t="s">
        <v>23</v>
      </c>
      <c r="G67" s="1" t="s">
        <v>57</v>
      </c>
      <c r="H67" s="1" t="s">
        <v>24</v>
      </c>
      <c r="I67" s="1" t="s">
        <v>44</v>
      </c>
      <c r="J67" s="1" t="s">
        <v>70</v>
      </c>
      <c r="K67" s="1">
        <v>1870</v>
      </c>
      <c r="L67" s="1">
        <v>2100</v>
      </c>
      <c r="M67" s="1">
        <f>(L67*K67)/1000000</f>
        <v>3.927</v>
      </c>
      <c r="N67" s="2">
        <v>605.27</v>
      </c>
      <c r="O67" s="2">
        <f>N67/M67</f>
        <v>154.13037942449708</v>
      </c>
    </row>
    <row r="68" spans="1:15" x14ac:dyDescent="0.25">
      <c r="A68" s="1">
        <v>221111361</v>
      </c>
      <c r="B68" s="1" t="s">
        <v>33</v>
      </c>
      <c r="C68" s="1" t="s">
        <v>28</v>
      </c>
      <c r="D68" s="1" t="s">
        <v>78</v>
      </c>
      <c r="E68" s="1" t="s">
        <v>22</v>
      </c>
      <c r="F68" s="1" t="s">
        <v>23</v>
      </c>
      <c r="G68" s="1" t="s">
        <v>57</v>
      </c>
      <c r="H68" s="1" t="s">
        <v>24</v>
      </c>
      <c r="I68" s="1" t="s">
        <v>44</v>
      </c>
      <c r="J68" s="1" t="s">
        <v>70</v>
      </c>
      <c r="K68" s="1">
        <v>970</v>
      </c>
      <c r="L68" s="1">
        <v>2100</v>
      </c>
      <c r="M68" s="1">
        <f>(L68*K68)/1000000</f>
        <v>2.0369999999999999</v>
      </c>
      <c r="N68" s="2">
        <v>366.05</v>
      </c>
      <c r="O68" s="2">
        <f>N68/M68</f>
        <v>179.70054000981838</v>
      </c>
    </row>
    <row r="69" spans="1:15" x14ac:dyDescent="0.25">
      <c r="A69" s="1">
        <v>221111361</v>
      </c>
      <c r="B69" s="1" t="s">
        <v>33</v>
      </c>
      <c r="C69" s="1" t="s">
        <v>28</v>
      </c>
      <c r="D69" s="1" t="s">
        <v>78</v>
      </c>
      <c r="E69" s="1" t="s">
        <v>22</v>
      </c>
      <c r="F69" s="1" t="s">
        <v>23</v>
      </c>
      <c r="G69" s="1" t="s">
        <v>57</v>
      </c>
      <c r="H69" s="1" t="s">
        <v>24</v>
      </c>
      <c r="I69" s="1" t="s">
        <v>44</v>
      </c>
      <c r="J69" s="1" t="s">
        <v>70</v>
      </c>
      <c r="K69" s="1">
        <v>970</v>
      </c>
      <c r="L69" s="1">
        <v>2200</v>
      </c>
      <c r="M69" s="1">
        <f>(L69*K69)/1000000</f>
        <v>2.1339999999999999</v>
      </c>
      <c r="N69" s="2">
        <v>357.77</v>
      </c>
      <c r="O69" s="2">
        <f>N69/M69</f>
        <v>167.65229615745079</v>
      </c>
    </row>
    <row r="70" spans="1:15" x14ac:dyDescent="0.25">
      <c r="A70" s="1">
        <v>221111361</v>
      </c>
      <c r="B70" s="1" t="s">
        <v>33</v>
      </c>
      <c r="C70" s="1" t="s">
        <v>28</v>
      </c>
      <c r="D70" s="1" t="s">
        <v>78</v>
      </c>
      <c r="E70" s="1" t="s">
        <v>22</v>
      </c>
      <c r="F70" s="1" t="s">
        <v>23</v>
      </c>
      <c r="G70" s="1" t="s">
        <v>57</v>
      </c>
      <c r="H70" s="1" t="s">
        <v>24</v>
      </c>
      <c r="I70" s="1" t="s">
        <v>44</v>
      </c>
      <c r="J70" s="1" t="s">
        <v>70</v>
      </c>
      <c r="K70" s="1">
        <v>1000</v>
      </c>
      <c r="L70" s="1">
        <v>2040</v>
      </c>
      <c r="M70" s="1">
        <f>(L70*K70)/1000000</f>
        <v>2.04</v>
      </c>
      <c r="N70" s="2">
        <v>350.48</v>
      </c>
      <c r="O70" s="2">
        <f>N70/M70</f>
        <v>171.80392156862746</v>
      </c>
    </row>
    <row r="71" spans="1:15" x14ac:dyDescent="0.25">
      <c r="A71" s="1">
        <v>251111361</v>
      </c>
      <c r="B71" s="1" t="s">
        <v>33</v>
      </c>
      <c r="C71" s="1" t="s">
        <v>47</v>
      </c>
      <c r="D71" s="1" t="s">
        <v>78</v>
      </c>
      <c r="E71" s="1" t="s">
        <v>22</v>
      </c>
      <c r="F71" s="1" t="s">
        <v>23</v>
      </c>
      <c r="G71" s="1" t="s">
        <v>57</v>
      </c>
      <c r="H71" s="1" t="s">
        <v>24</v>
      </c>
      <c r="I71" s="1" t="s">
        <v>44</v>
      </c>
      <c r="J71" s="1" t="s">
        <v>70</v>
      </c>
      <c r="K71" s="1">
        <v>1870</v>
      </c>
      <c r="L71" s="1">
        <v>2200</v>
      </c>
      <c r="M71" s="1">
        <f>(L71*K71)/1000000</f>
        <v>4.1139999999999999</v>
      </c>
      <c r="N71" s="2">
        <v>594.71</v>
      </c>
      <c r="O71" s="2">
        <f>N71/M71</f>
        <v>144.55760816723384</v>
      </c>
    </row>
    <row r="72" spans="1:15" x14ac:dyDescent="0.25">
      <c r="A72" s="1">
        <v>191113391</v>
      </c>
      <c r="B72" s="1" t="s">
        <v>19</v>
      </c>
      <c r="C72" s="1" t="s">
        <v>79</v>
      </c>
      <c r="D72" s="1" t="s">
        <v>78</v>
      </c>
      <c r="E72" s="1" t="s">
        <v>22</v>
      </c>
      <c r="F72" s="1" t="s">
        <v>23</v>
      </c>
      <c r="G72" s="1" t="s">
        <v>57</v>
      </c>
      <c r="H72" s="1" t="s">
        <v>31</v>
      </c>
      <c r="I72" s="1" t="s">
        <v>27</v>
      </c>
      <c r="J72" s="1" t="s">
        <v>70</v>
      </c>
      <c r="K72" s="1">
        <v>1970</v>
      </c>
      <c r="L72" s="1">
        <v>1210</v>
      </c>
      <c r="M72" s="1">
        <f>(L72*K72)/1000000</f>
        <v>2.3837000000000002</v>
      </c>
      <c r="N72" s="2">
        <v>611.83000000000004</v>
      </c>
      <c r="O72" s="2">
        <f>N72/M72</f>
        <v>256.67240005034188</v>
      </c>
    </row>
    <row r="73" spans="1:15" x14ac:dyDescent="0.25">
      <c r="A73" s="1">
        <v>121113391</v>
      </c>
      <c r="B73" s="1" t="s">
        <v>19</v>
      </c>
      <c r="C73" s="1" t="s">
        <v>28</v>
      </c>
      <c r="D73" s="1" t="s">
        <v>78</v>
      </c>
      <c r="E73" s="1" t="s">
        <v>22</v>
      </c>
      <c r="F73" s="1" t="s">
        <v>23</v>
      </c>
      <c r="G73" s="1" t="s">
        <v>57</v>
      </c>
      <c r="H73" s="1" t="s">
        <v>31</v>
      </c>
      <c r="I73" s="1" t="s">
        <v>27</v>
      </c>
      <c r="J73" s="1" t="s">
        <v>70</v>
      </c>
      <c r="K73" s="1">
        <v>970</v>
      </c>
      <c r="L73" s="1">
        <v>1210</v>
      </c>
      <c r="M73" s="1">
        <f>(L73*K73)/1000000</f>
        <v>1.1737</v>
      </c>
      <c r="N73" s="2">
        <v>354.22</v>
      </c>
      <c r="O73" s="2">
        <f>N73/M73</f>
        <v>301.7977336627759</v>
      </c>
    </row>
    <row r="74" spans="1:15" x14ac:dyDescent="0.25">
      <c r="A74" s="1">
        <v>191113391</v>
      </c>
      <c r="B74" s="1" t="s">
        <v>19</v>
      </c>
      <c r="C74" s="1" t="s">
        <v>79</v>
      </c>
      <c r="D74" s="1" t="s">
        <v>78</v>
      </c>
      <c r="E74" s="1" t="s">
        <v>22</v>
      </c>
      <c r="F74" s="1" t="s">
        <v>23</v>
      </c>
      <c r="G74" s="1" t="s">
        <v>57</v>
      </c>
      <c r="H74" s="1" t="s">
        <v>31</v>
      </c>
      <c r="I74" s="1" t="s">
        <v>27</v>
      </c>
      <c r="J74" s="1" t="s">
        <v>70</v>
      </c>
      <c r="K74" s="1">
        <v>1870</v>
      </c>
      <c r="L74" s="1">
        <v>1810</v>
      </c>
      <c r="M74" s="1">
        <f>(L74*K74)/1000000</f>
        <v>3.3847</v>
      </c>
      <c r="N74" s="2">
        <v>700.97</v>
      </c>
      <c r="O74" s="2">
        <f>N74/M74</f>
        <v>207.09959523739181</v>
      </c>
    </row>
    <row r="75" spans="1:15" x14ac:dyDescent="0.25">
      <c r="A75" s="1">
        <v>221113391</v>
      </c>
      <c r="B75" s="1" t="s">
        <v>33</v>
      </c>
      <c r="C75" s="1" t="s">
        <v>28</v>
      </c>
      <c r="D75" s="1" t="s">
        <v>78</v>
      </c>
      <c r="E75" s="1" t="s">
        <v>22</v>
      </c>
      <c r="F75" s="1" t="s">
        <v>23</v>
      </c>
      <c r="G75" s="1" t="s">
        <v>57</v>
      </c>
      <c r="H75" s="1" t="s">
        <v>31</v>
      </c>
      <c r="I75" s="1" t="s">
        <v>27</v>
      </c>
      <c r="J75" s="1" t="s">
        <v>70</v>
      </c>
      <c r="K75" s="1">
        <v>970</v>
      </c>
      <c r="L75" s="1">
        <v>2210</v>
      </c>
      <c r="M75" s="1">
        <f>(L75*K75)/1000000</f>
        <v>2.1436999999999999</v>
      </c>
      <c r="N75" s="2">
        <v>502.49</v>
      </c>
      <c r="O75" s="2">
        <f>N75/M75</f>
        <v>234.40313476699166</v>
      </c>
    </row>
    <row r="76" spans="1:15" x14ac:dyDescent="0.25">
      <c r="A76" s="1">
        <v>221113371</v>
      </c>
      <c r="B76" s="1" t="s">
        <v>33</v>
      </c>
      <c r="C76" s="1" t="s">
        <v>28</v>
      </c>
      <c r="D76" s="1" t="s">
        <v>78</v>
      </c>
      <c r="E76" s="1" t="s">
        <v>22</v>
      </c>
      <c r="F76" s="1" t="s">
        <v>23</v>
      </c>
      <c r="G76" s="1" t="s">
        <v>57</v>
      </c>
      <c r="H76" s="1" t="s">
        <v>31</v>
      </c>
      <c r="I76" s="1" t="s">
        <v>55</v>
      </c>
      <c r="J76" s="1" t="s">
        <v>70</v>
      </c>
      <c r="K76" s="1">
        <v>970</v>
      </c>
      <c r="L76" s="1">
        <v>2210</v>
      </c>
      <c r="M76" s="1">
        <f>(L76*K76)/1000000</f>
        <v>2.1436999999999999</v>
      </c>
      <c r="N76" s="2">
        <v>492.45</v>
      </c>
      <c r="O76" s="2">
        <f>N76/M76</f>
        <v>229.71964360684797</v>
      </c>
    </row>
    <row r="77" spans="1:15" x14ac:dyDescent="0.25">
      <c r="A77" s="1">
        <v>251113371</v>
      </c>
      <c r="B77" s="1" t="s">
        <v>33</v>
      </c>
      <c r="C77" s="1" t="s">
        <v>47</v>
      </c>
      <c r="D77" s="1" t="s">
        <v>78</v>
      </c>
      <c r="E77" s="1" t="s">
        <v>22</v>
      </c>
      <c r="F77" s="1" t="s">
        <v>23</v>
      </c>
      <c r="G77" s="1" t="s">
        <v>57</v>
      </c>
      <c r="H77" s="1" t="s">
        <v>31</v>
      </c>
      <c r="I77" s="1" t="s">
        <v>55</v>
      </c>
      <c r="J77" s="1" t="s">
        <v>70</v>
      </c>
      <c r="K77" s="1">
        <v>1870</v>
      </c>
      <c r="L77" s="1">
        <v>2210</v>
      </c>
      <c r="M77" s="1">
        <f>(L77*K77)/1000000</f>
        <v>4.1326999999999998</v>
      </c>
      <c r="N77" s="2">
        <v>783.51</v>
      </c>
      <c r="O77" s="2">
        <f>N77/M77</f>
        <v>189.58792072978926</v>
      </c>
    </row>
    <row r="78" spans="1:15" x14ac:dyDescent="0.25">
      <c r="A78" s="1">
        <v>271213341</v>
      </c>
      <c r="B78" s="1" t="s">
        <v>33</v>
      </c>
      <c r="C78" s="1" t="s">
        <v>50</v>
      </c>
      <c r="D78" s="1" t="s">
        <v>78</v>
      </c>
      <c r="E78" s="1" t="s">
        <v>22</v>
      </c>
      <c r="F78" s="1" t="s">
        <v>49</v>
      </c>
      <c r="G78" s="1" t="s">
        <v>57</v>
      </c>
      <c r="H78" s="1" t="s">
        <v>31</v>
      </c>
      <c r="I78" s="1" t="s">
        <v>56</v>
      </c>
      <c r="J78" s="1" t="s">
        <v>70</v>
      </c>
      <c r="K78" s="1">
        <v>2270</v>
      </c>
      <c r="L78" s="1">
        <v>2210</v>
      </c>
      <c r="M78" s="1">
        <f>(L78*K78)/1000000</f>
        <v>5.0167000000000002</v>
      </c>
      <c r="N78" s="2">
        <v>791.28</v>
      </c>
      <c r="O78" s="2">
        <f>N78/M78</f>
        <v>157.72918452369086</v>
      </c>
    </row>
    <row r="79" spans="1:15" x14ac:dyDescent="0.25">
      <c r="A79" s="1">
        <v>221113341</v>
      </c>
      <c r="B79" s="1" t="s">
        <v>33</v>
      </c>
      <c r="C79" s="1" t="s">
        <v>28</v>
      </c>
      <c r="D79" s="1" t="s">
        <v>78</v>
      </c>
      <c r="E79" s="1" t="s">
        <v>22</v>
      </c>
      <c r="F79" s="1" t="s">
        <v>23</v>
      </c>
      <c r="G79" s="1" t="s">
        <v>57</v>
      </c>
      <c r="H79" s="1" t="s">
        <v>31</v>
      </c>
      <c r="I79" s="1" t="s">
        <v>56</v>
      </c>
      <c r="J79" s="1" t="s">
        <v>70</v>
      </c>
      <c r="K79" s="1">
        <v>970</v>
      </c>
      <c r="L79" s="1">
        <v>2210</v>
      </c>
      <c r="M79" s="1">
        <f>(L79*K79)/1000000</f>
        <v>2.1436999999999999</v>
      </c>
      <c r="N79" s="2">
        <v>381.16</v>
      </c>
      <c r="O79" s="2">
        <f>N79/M79</f>
        <v>177.80473013947849</v>
      </c>
    </row>
    <row r="80" spans="1:15" x14ac:dyDescent="0.25">
      <c r="A80" s="1">
        <v>271213321</v>
      </c>
      <c r="B80" s="1" t="s">
        <v>33</v>
      </c>
      <c r="C80" s="1" t="s">
        <v>50</v>
      </c>
      <c r="D80" s="1" t="s">
        <v>78</v>
      </c>
      <c r="E80" s="1" t="s">
        <v>22</v>
      </c>
      <c r="F80" s="1" t="s">
        <v>49</v>
      </c>
      <c r="G80" s="1" t="s">
        <v>57</v>
      </c>
      <c r="H80" s="1" t="s">
        <v>31</v>
      </c>
      <c r="I80" s="1" t="s">
        <v>64</v>
      </c>
      <c r="J80" s="1" t="s">
        <v>70</v>
      </c>
      <c r="K80" s="1">
        <v>2270</v>
      </c>
      <c r="L80" s="1">
        <v>2210</v>
      </c>
      <c r="M80" s="1">
        <f>(L80*K80)/1000000</f>
        <v>5.0167000000000002</v>
      </c>
      <c r="N80" s="2">
        <v>743.43</v>
      </c>
      <c r="O80" s="2">
        <f>N80/M80</f>
        <v>148.19104191998721</v>
      </c>
    </row>
    <row r="81" spans="1:15" x14ac:dyDescent="0.25">
      <c r="A81" s="1">
        <v>221113321</v>
      </c>
      <c r="B81" s="1" t="s">
        <v>33</v>
      </c>
      <c r="C81" s="1" t="s">
        <v>28</v>
      </c>
      <c r="D81" s="1" t="s">
        <v>78</v>
      </c>
      <c r="E81" s="1" t="s">
        <v>22</v>
      </c>
      <c r="F81" s="1" t="s">
        <v>23</v>
      </c>
      <c r="G81" s="1" t="s">
        <v>57</v>
      </c>
      <c r="H81" s="1" t="s">
        <v>31</v>
      </c>
      <c r="I81" s="1" t="s">
        <v>64</v>
      </c>
      <c r="J81" s="1" t="s">
        <v>70</v>
      </c>
      <c r="K81" s="1">
        <v>970</v>
      </c>
      <c r="L81" s="1">
        <v>2210</v>
      </c>
      <c r="M81" s="1">
        <f>(L81*K81)/1000000</f>
        <v>2.1436999999999999</v>
      </c>
      <c r="N81" s="2">
        <v>357</v>
      </c>
      <c r="O81" s="2">
        <f>N81/M81</f>
        <v>166.53449643140365</v>
      </c>
    </row>
    <row r="82" spans="1:15" x14ac:dyDescent="0.25">
      <c r="A82" s="1">
        <v>332112302</v>
      </c>
      <c r="B82" s="1" t="s">
        <v>42</v>
      </c>
      <c r="C82" s="1" t="s">
        <v>74</v>
      </c>
      <c r="D82" s="1" t="s">
        <v>88</v>
      </c>
      <c r="E82" s="1" t="s">
        <v>30</v>
      </c>
      <c r="F82" s="1" t="s">
        <v>37</v>
      </c>
      <c r="G82" s="1" t="s">
        <v>57</v>
      </c>
      <c r="H82" s="1" t="s">
        <v>35</v>
      </c>
      <c r="I82" s="1" t="s">
        <v>32</v>
      </c>
      <c r="J82" s="1" t="s">
        <v>38</v>
      </c>
      <c r="K82" s="1">
        <v>800</v>
      </c>
      <c r="L82" s="1">
        <v>2050</v>
      </c>
      <c r="M82" s="1">
        <f>(L82*K82)/1000000</f>
        <v>1.64</v>
      </c>
      <c r="N82" s="2">
        <v>335.83</v>
      </c>
      <c r="O82" s="2">
        <f>N82/M82</f>
        <v>204.77439024390245</v>
      </c>
    </row>
    <row r="83" spans="1:15" x14ac:dyDescent="0.25">
      <c r="A83" s="1">
        <v>222122301</v>
      </c>
      <c r="B83" s="1" t="s">
        <v>33</v>
      </c>
      <c r="C83" s="1" t="s">
        <v>28</v>
      </c>
      <c r="D83" s="1" t="s">
        <v>88</v>
      </c>
      <c r="E83" s="1" t="s">
        <v>30</v>
      </c>
      <c r="F83" s="1" t="s">
        <v>37</v>
      </c>
      <c r="G83" s="1" t="s">
        <v>34</v>
      </c>
      <c r="H83" s="1" t="s">
        <v>35</v>
      </c>
      <c r="I83" s="1" t="s">
        <v>32</v>
      </c>
      <c r="J83" s="1" t="s">
        <v>38</v>
      </c>
      <c r="K83" s="1">
        <v>800</v>
      </c>
      <c r="L83" s="1">
        <v>2050</v>
      </c>
      <c r="M83" s="1">
        <f>(L83*K83)/1000000</f>
        <v>1.64</v>
      </c>
      <c r="N83" s="2">
        <v>331.49</v>
      </c>
      <c r="O83" s="2">
        <f>N83/M83</f>
        <v>202.12804878048783</v>
      </c>
    </row>
    <row r="84" spans="1:15" x14ac:dyDescent="0.25">
      <c r="A84" s="1">
        <v>221122301</v>
      </c>
      <c r="B84" s="1" t="s">
        <v>33</v>
      </c>
      <c r="C84" s="1" t="s">
        <v>28</v>
      </c>
      <c r="D84" s="1" t="s">
        <v>90</v>
      </c>
      <c r="E84" s="1" t="s">
        <v>22</v>
      </c>
      <c r="F84" s="1" t="s">
        <v>23</v>
      </c>
      <c r="G84" s="1" t="s">
        <v>34</v>
      </c>
      <c r="H84" s="1" t="s">
        <v>35</v>
      </c>
      <c r="I84" s="1" t="s">
        <v>32</v>
      </c>
      <c r="J84" s="1" t="s">
        <v>70</v>
      </c>
      <c r="K84" s="1">
        <v>1070</v>
      </c>
      <c r="L84" s="1">
        <v>2040</v>
      </c>
      <c r="M84" s="1">
        <f>(L84*K84)/1000000</f>
        <v>2.1827999999999999</v>
      </c>
      <c r="N84" s="2">
        <v>317.68</v>
      </c>
      <c r="O84" s="2">
        <f>N84/M84</f>
        <v>145.53784130474622</v>
      </c>
    </row>
    <row r="85" spans="1:15" x14ac:dyDescent="0.25">
      <c r="A85" s="1">
        <v>223122301</v>
      </c>
      <c r="B85" s="1" t="s">
        <v>33</v>
      </c>
      <c r="C85" s="1" t="s">
        <v>28</v>
      </c>
      <c r="D85" s="1" t="s">
        <v>90</v>
      </c>
      <c r="E85" s="1" t="s">
        <v>91</v>
      </c>
      <c r="F85" s="1" t="s">
        <v>23</v>
      </c>
      <c r="G85" s="1" t="s">
        <v>34</v>
      </c>
      <c r="H85" s="1" t="s">
        <v>35</v>
      </c>
      <c r="I85" s="1" t="s">
        <v>32</v>
      </c>
      <c r="J85" s="1" t="s">
        <v>70</v>
      </c>
      <c r="K85" s="1">
        <v>1070</v>
      </c>
      <c r="L85" s="1">
        <v>2040</v>
      </c>
      <c r="M85" s="1">
        <f>(L85*K85)/1000000</f>
        <v>2.1827999999999999</v>
      </c>
      <c r="N85" s="2">
        <v>437.32</v>
      </c>
      <c r="O85" s="2">
        <f>N85/M85</f>
        <v>200.34817665383912</v>
      </c>
    </row>
    <row r="86" spans="1:15" x14ac:dyDescent="0.25">
      <c r="A86" s="1">
        <v>221122301</v>
      </c>
      <c r="B86" s="1" t="s">
        <v>33</v>
      </c>
      <c r="C86" s="1" t="s">
        <v>28</v>
      </c>
      <c r="D86" s="1" t="s">
        <v>90</v>
      </c>
      <c r="E86" s="1" t="s">
        <v>22</v>
      </c>
      <c r="F86" s="1" t="s">
        <v>23</v>
      </c>
      <c r="G86" s="1" t="s">
        <v>34</v>
      </c>
      <c r="H86" s="1" t="s">
        <v>35</v>
      </c>
      <c r="I86" s="1" t="s">
        <v>32</v>
      </c>
      <c r="J86" s="1" t="s">
        <v>70</v>
      </c>
      <c r="K86" s="1">
        <v>1070</v>
      </c>
      <c r="L86" s="1">
        <v>2190</v>
      </c>
      <c r="M86" s="1">
        <f>(L86*K86)/1000000</f>
        <v>2.3433000000000002</v>
      </c>
      <c r="N86" s="2">
        <v>327.75</v>
      </c>
      <c r="O86" s="2">
        <f>N86/M86</f>
        <v>139.86685443605171</v>
      </c>
    </row>
    <row r="87" spans="1:15" x14ac:dyDescent="0.25">
      <c r="A87" s="1">
        <v>220022301</v>
      </c>
      <c r="B87" s="1" t="s">
        <v>33</v>
      </c>
      <c r="C87" s="1" t="s">
        <v>28</v>
      </c>
      <c r="D87" s="1" t="s">
        <v>90</v>
      </c>
      <c r="E87" s="1" t="s">
        <v>39</v>
      </c>
      <c r="F87" s="1" t="s">
        <v>39</v>
      </c>
      <c r="G87" s="1" t="s">
        <v>34</v>
      </c>
      <c r="H87" s="1" t="s">
        <v>35</v>
      </c>
      <c r="I87" s="1" t="s">
        <v>32</v>
      </c>
      <c r="J87" s="1" t="s">
        <v>70</v>
      </c>
      <c r="K87" s="1">
        <v>1070</v>
      </c>
      <c r="L87" s="1">
        <v>2235</v>
      </c>
      <c r="M87" s="1">
        <f>(L87*K87)/1000000</f>
        <v>2.3914499999999999</v>
      </c>
      <c r="N87" s="2">
        <v>209.74</v>
      </c>
      <c r="O87" s="2">
        <f>N87/M87</f>
        <v>87.704112567689066</v>
      </c>
    </row>
    <row r="88" spans="1:15" x14ac:dyDescent="0.25">
      <c r="A88" s="1">
        <v>121112301</v>
      </c>
      <c r="B88" s="1" t="s">
        <v>19</v>
      </c>
      <c r="C88" s="1" t="s">
        <v>28</v>
      </c>
      <c r="D88" s="1" t="s">
        <v>90</v>
      </c>
      <c r="E88" s="1" t="s">
        <v>22</v>
      </c>
      <c r="F88" s="1" t="s">
        <v>23</v>
      </c>
      <c r="G88" s="1" t="s">
        <v>57</v>
      </c>
      <c r="H88" s="1" t="s">
        <v>35</v>
      </c>
      <c r="I88" s="1" t="s">
        <v>32</v>
      </c>
      <c r="J88" s="1" t="s">
        <v>70</v>
      </c>
      <c r="K88" s="1">
        <v>1070</v>
      </c>
      <c r="L88" s="1">
        <v>1500</v>
      </c>
      <c r="M88" s="1">
        <f>(L88*K88)/1000000</f>
        <v>1.605</v>
      </c>
      <c r="N88" s="2">
        <v>255.56</v>
      </c>
      <c r="O88" s="2">
        <f>N88/M88</f>
        <v>159.22741433021807</v>
      </c>
    </row>
    <row r="89" spans="1:15" x14ac:dyDescent="0.25">
      <c r="A89" s="1">
        <v>121112301</v>
      </c>
      <c r="B89" s="1" t="s">
        <v>19</v>
      </c>
      <c r="C89" s="1" t="s">
        <v>28</v>
      </c>
      <c r="D89" s="1" t="s">
        <v>90</v>
      </c>
      <c r="E89" s="1" t="s">
        <v>22</v>
      </c>
      <c r="F89" s="1" t="s">
        <v>23</v>
      </c>
      <c r="G89" s="1" t="s">
        <v>57</v>
      </c>
      <c r="H89" s="1" t="s">
        <v>35</v>
      </c>
      <c r="I89" s="1" t="s">
        <v>32</v>
      </c>
      <c r="J89" s="1" t="s">
        <v>70</v>
      </c>
      <c r="K89" s="1">
        <v>1070</v>
      </c>
      <c r="L89" s="1">
        <v>1200</v>
      </c>
      <c r="M89" s="1">
        <f>(L89*K89)/1000000</f>
        <v>1.284</v>
      </c>
      <c r="N89" s="2">
        <v>236.53</v>
      </c>
      <c r="O89" s="2">
        <f>N89/M89</f>
        <v>184.21339563862929</v>
      </c>
    </row>
    <row r="90" spans="1:15" x14ac:dyDescent="0.25">
      <c r="A90" s="1">
        <v>120012301</v>
      </c>
      <c r="B90" s="1" t="s">
        <v>19</v>
      </c>
      <c r="C90" s="1" t="s">
        <v>28</v>
      </c>
      <c r="D90" s="1" t="s">
        <v>90</v>
      </c>
      <c r="E90" s="1" t="s">
        <v>39</v>
      </c>
      <c r="F90" s="1" t="s">
        <v>39</v>
      </c>
      <c r="G90" s="1" t="s">
        <v>57</v>
      </c>
      <c r="H90" s="1" t="s">
        <v>35</v>
      </c>
      <c r="I90" s="1" t="s">
        <v>32</v>
      </c>
      <c r="J90" s="1" t="s">
        <v>70</v>
      </c>
      <c r="K90" s="1">
        <v>770</v>
      </c>
      <c r="L90" s="1">
        <v>1245</v>
      </c>
      <c r="M90" s="1">
        <f>(L90*K90)/1000000</f>
        <v>0.95865</v>
      </c>
      <c r="N90" s="2">
        <v>122.07</v>
      </c>
      <c r="O90" s="2">
        <f>N90/M90</f>
        <v>127.33531528712251</v>
      </c>
    </row>
    <row r="91" spans="1:15" x14ac:dyDescent="0.25">
      <c r="A91" s="1">
        <v>120012301</v>
      </c>
      <c r="B91" s="1" t="s">
        <v>19</v>
      </c>
      <c r="C91" s="1" t="s">
        <v>28</v>
      </c>
      <c r="D91" s="1" t="s">
        <v>90</v>
      </c>
      <c r="E91" s="1" t="s">
        <v>39</v>
      </c>
      <c r="F91" s="1" t="str">
        <f>IF(Tableau1[[#This Row],[VR]]="PAS DE VR","PAS DE VR","")</f>
        <v>PAS DE VR</v>
      </c>
      <c r="G91" s="1" t="s">
        <v>57</v>
      </c>
      <c r="H91" s="1" t="s">
        <v>35</v>
      </c>
      <c r="I91" s="1" t="s">
        <v>32</v>
      </c>
      <c r="J91" s="1" t="s">
        <v>70</v>
      </c>
      <c r="K91" s="1">
        <v>670</v>
      </c>
      <c r="L91" s="1">
        <v>645</v>
      </c>
      <c r="M91" s="1">
        <f>(L91*K91)/1000000</f>
        <v>0.43214999999999998</v>
      </c>
      <c r="N91" s="2">
        <v>92.66</v>
      </c>
      <c r="O91" s="2">
        <f>N91/M91</f>
        <v>214.41629063982413</v>
      </c>
    </row>
    <row r="92" spans="1:15" x14ac:dyDescent="0.25">
      <c r="A92" s="1">
        <v>223122391</v>
      </c>
      <c r="B92" s="1" t="s">
        <v>33</v>
      </c>
      <c r="C92" s="1" t="s">
        <v>28</v>
      </c>
      <c r="D92" s="1" t="s">
        <v>90</v>
      </c>
      <c r="E92" s="1" t="s">
        <v>91</v>
      </c>
      <c r="F92" s="1" t="s">
        <v>23</v>
      </c>
      <c r="G92" s="1" t="s">
        <v>34</v>
      </c>
      <c r="H92" s="1" t="s">
        <v>35</v>
      </c>
      <c r="I92" s="1" t="s">
        <v>27</v>
      </c>
      <c r="J92" s="1" t="s">
        <v>70</v>
      </c>
      <c r="K92" s="1">
        <v>980</v>
      </c>
      <c r="L92" s="1">
        <v>2190</v>
      </c>
      <c r="M92" s="1">
        <f>(L92*K92)/1000000</f>
        <v>2.1461999999999999</v>
      </c>
      <c r="N92" s="2">
        <v>587.95000000000005</v>
      </c>
      <c r="O92" s="2">
        <f>N92/M92</f>
        <v>273.9493057496972</v>
      </c>
    </row>
    <row r="93" spans="1:15" x14ac:dyDescent="0.25">
      <c r="A93" s="1">
        <v>123112391</v>
      </c>
      <c r="B93" s="1" t="s">
        <v>19</v>
      </c>
      <c r="C93" s="1" t="s">
        <v>28</v>
      </c>
      <c r="D93" s="1" t="s">
        <v>90</v>
      </c>
      <c r="E93" s="1" t="s">
        <v>91</v>
      </c>
      <c r="F93" s="1" t="s">
        <v>23</v>
      </c>
      <c r="G93" s="1" t="s">
        <v>57</v>
      </c>
      <c r="H93" s="1" t="s">
        <v>35</v>
      </c>
      <c r="I93" s="1" t="s">
        <v>27</v>
      </c>
      <c r="J93" s="1" t="s">
        <v>70</v>
      </c>
      <c r="K93" s="1">
        <v>1070</v>
      </c>
      <c r="L93" s="1">
        <v>1500</v>
      </c>
      <c r="M93" s="1">
        <f>(L93*K93)/1000000</f>
        <v>1.605</v>
      </c>
      <c r="N93" s="2">
        <v>484.2</v>
      </c>
      <c r="O93" s="2">
        <f>N93/M93</f>
        <v>301.68224299065417</v>
      </c>
    </row>
    <row r="94" spans="1:15" x14ac:dyDescent="0.25">
      <c r="A94" s="1">
        <v>271212351</v>
      </c>
      <c r="B94" s="1" t="s">
        <v>33</v>
      </c>
      <c r="C94" s="1" t="s">
        <v>50</v>
      </c>
      <c r="D94" s="1" t="s">
        <v>108</v>
      </c>
      <c r="E94" s="1" t="s">
        <v>22</v>
      </c>
      <c r="F94" s="1" t="s">
        <v>49</v>
      </c>
      <c r="G94" s="1" t="s">
        <v>57</v>
      </c>
      <c r="H94" s="1" t="s">
        <v>35</v>
      </c>
      <c r="I94" s="1" t="s">
        <v>25</v>
      </c>
      <c r="J94" s="1" t="s">
        <v>70</v>
      </c>
      <c r="K94" s="1">
        <v>2470</v>
      </c>
      <c r="L94" s="1">
        <v>2150</v>
      </c>
      <c r="M94" s="1">
        <f>(L94*K94)/1000000</f>
        <v>5.3105000000000002</v>
      </c>
      <c r="N94" s="2">
        <v>685.89</v>
      </c>
      <c r="O94" s="2">
        <f>N94/M94</f>
        <v>129.15732981828452</v>
      </c>
    </row>
    <row r="95" spans="1:15" x14ac:dyDescent="0.25">
      <c r="A95" s="1">
        <v>221112351</v>
      </c>
      <c r="B95" s="1" t="s">
        <v>33</v>
      </c>
      <c r="C95" s="1" t="s">
        <v>28</v>
      </c>
      <c r="D95" s="1" t="s">
        <v>108</v>
      </c>
      <c r="E95" s="1" t="s">
        <v>22</v>
      </c>
      <c r="F95" s="1" t="s">
        <v>23</v>
      </c>
      <c r="G95" s="1" t="s">
        <v>57</v>
      </c>
      <c r="H95" s="1" t="s">
        <v>35</v>
      </c>
      <c r="I95" s="1" t="s">
        <v>25</v>
      </c>
      <c r="J95" s="1" t="s">
        <v>70</v>
      </c>
      <c r="K95" s="1">
        <v>1070</v>
      </c>
      <c r="L95" s="1">
        <v>2150</v>
      </c>
      <c r="M95" s="1">
        <f>(L95*K95)/1000000</f>
        <v>2.3005</v>
      </c>
      <c r="N95" s="2">
        <v>327.85</v>
      </c>
      <c r="O95" s="2">
        <f>N95/M95</f>
        <v>142.51249728319931</v>
      </c>
    </row>
    <row r="96" spans="1:15" x14ac:dyDescent="0.25">
      <c r="A96" s="1">
        <v>331112351</v>
      </c>
      <c r="B96" s="1" t="s">
        <v>42</v>
      </c>
      <c r="C96" s="1" t="s">
        <v>74</v>
      </c>
      <c r="D96" s="1" t="s">
        <v>108</v>
      </c>
      <c r="E96" s="1" t="s">
        <v>22</v>
      </c>
      <c r="F96" s="1" t="s">
        <v>23</v>
      </c>
      <c r="G96" s="1" t="s">
        <v>57</v>
      </c>
      <c r="H96" s="1" t="s">
        <v>35</v>
      </c>
      <c r="I96" s="1" t="s">
        <v>25</v>
      </c>
      <c r="J96" s="1" t="s">
        <v>70</v>
      </c>
      <c r="K96" s="1">
        <v>1070</v>
      </c>
      <c r="L96" s="1">
        <v>1610</v>
      </c>
      <c r="M96" s="1">
        <f>(L96*K96)/1000000</f>
        <v>1.7226999999999999</v>
      </c>
      <c r="N96" s="2">
        <v>294.61</v>
      </c>
      <c r="O96" s="2">
        <f t="shared" ref="O96:O103" si="0">N96/M96</f>
        <v>171.01642770070239</v>
      </c>
    </row>
    <row r="97" spans="1:15" x14ac:dyDescent="0.25">
      <c r="A97" s="1">
        <v>361112351</v>
      </c>
      <c r="B97" s="1" t="s">
        <v>42</v>
      </c>
      <c r="C97" s="1" t="s">
        <v>76</v>
      </c>
      <c r="D97" s="1" t="s">
        <v>108</v>
      </c>
      <c r="E97" s="1" t="s">
        <v>22</v>
      </c>
      <c r="F97" s="1" t="s">
        <v>23</v>
      </c>
      <c r="G97" s="1" t="s">
        <v>57</v>
      </c>
      <c r="H97" s="1" t="s">
        <v>35</v>
      </c>
      <c r="I97" s="1" t="s">
        <v>25</v>
      </c>
      <c r="J97" s="1" t="s">
        <v>70</v>
      </c>
      <c r="K97" s="1">
        <v>1270</v>
      </c>
      <c r="L97" s="1">
        <v>1500</v>
      </c>
      <c r="M97" s="1">
        <f t="shared" ref="M97:M103" si="1">(L97*K97)/1000000</f>
        <v>1.905</v>
      </c>
      <c r="N97" s="2">
        <v>344.45</v>
      </c>
      <c r="O97" s="2">
        <f t="shared" si="0"/>
        <v>180.81364829396324</v>
      </c>
    </row>
    <row r="98" spans="1:15" x14ac:dyDescent="0.25">
      <c r="A98" s="1">
        <v>271212351</v>
      </c>
      <c r="B98" s="1" t="s">
        <v>33</v>
      </c>
      <c r="C98" s="1" t="s">
        <v>50</v>
      </c>
      <c r="D98" s="1" t="s">
        <v>108</v>
      </c>
      <c r="E98" s="1" t="s">
        <v>22</v>
      </c>
      <c r="F98" s="1" t="s">
        <v>49</v>
      </c>
      <c r="G98" s="1" t="s">
        <v>57</v>
      </c>
      <c r="H98" s="1" t="s">
        <v>35</v>
      </c>
      <c r="I98" s="1" t="s">
        <v>25</v>
      </c>
      <c r="J98" s="1" t="s">
        <v>70</v>
      </c>
      <c r="K98" s="1">
        <v>2470</v>
      </c>
      <c r="L98" s="1">
        <v>2100</v>
      </c>
      <c r="M98" s="1">
        <f t="shared" si="1"/>
        <v>5.1870000000000003</v>
      </c>
      <c r="N98" s="2">
        <v>672.93</v>
      </c>
      <c r="O98" s="2">
        <f t="shared" si="0"/>
        <v>129.73395026026603</v>
      </c>
    </row>
    <row r="99" spans="1:15" x14ac:dyDescent="0.25">
      <c r="A99" s="1">
        <v>271212351</v>
      </c>
      <c r="B99" s="1" t="s">
        <v>33</v>
      </c>
      <c r="C99" s="1" t="s">
        <v>50</v>
      </c>
      <c r="D99" s="1" t="s">
        <v>108</v>
      </c>
      <c r="E99" s="1" t="s">
        <v>22</v>
      </c>
      <c r="F99" s="1" t="s">
        <v>49</v>
      </c>
      <c r="G99" s="1" t="s">
        <v>57</v>
      </c>
      <c r="H99" s="1" t="s">
        <v>35</v>
      </c>
      <c r="I99" s="1" t="s">
        <v>25</v>
      </c>
      <c r="J99" s="1" t="s">
        <v>70</v>
      </c>
      <c r="K99" s="1">
        <v>2270</v>
      </c>
      <c r="L99" s="1">
        <v>2100</v>
      </c>
      <c r="M99" s="1">
        <f t="shared" si="1"/>
        <v>4.7670000000000003</v>
      </c>
      <c r="N99" s="2">
        <v>638.17999999999995</v>
      </c>
      <c r="O99" s="2">
        <f t="shared" si="0"/>
        <v>133.87455422697712</v>
      </c>
    </row>
    <row r="100" spans="1:15" x14ac:dyDescent="0.25">
      <c r="A100" s="1">
        <v>221112351</v>
      </c>
      <c r="B100" s="1" t="s">
        <v>33</v>
      </c>
      <c r="C100" s="1" t="s">
        <v>28</v>
      </c>
      <c r="D100" s="1" t="s">
        <v>108</v>
      </c>
      <c r="E100" s="1" t="s">
        <v>22</v>
      </c>
      <c r="F100" s="1" t="s">
        <v>23</v>
      </c>
      <c r="G100" s="1" t="s">
        <v>57</v>
      </c>
      <c r="H100" s="1" t="s">
        <v>35</v>
      </c>
      <c r="I100" s="1" t="s">
        <v>25</v>
      </c>
      <c r="J100" s="1" t="s">
        <v>70</v>
      </c>
      <c r="K100" s="1">
        <v>1070</v>
      </c>
      <c r="L100" s="1">
        <v>2100</v>
      </c>
      <c r="M100" s="1">
        <f t="shared" si="1"/>
        <v>2.2469999999999999</v>
      </c>
      <c r="N100" s="2">
        <v>324.12</v>
      </c>
      <c r="O100" s="2">
        <f t="shared" si="0"/>
        <v>144.2456608811749</v>
      </c>
    </row>
    <row r="101" spans="1:15" x14ac:dyDescent="0.25">
      <c r="A101" s="1">
        <v>271212351</v>
      </c>
      <c r="B101" s="1" t="s">
        <v>33</v>
      </c>
      <c r="C101" s="1" t="s">
        <v>50</v>
      </c>
      <c r="D101" s="1" t="s">
        <v>108</v>
      </c>
      <c r="E101" s="1" t="s">
        <v>22</v>
      </c>
      <c r="F101" s="1" t="s">
        <v>49</v>
      </c>
      <c r="G101" s="1" t="s">
        <v>57</v>
      </c>
      <c r="H101" s="1" t="s">
        <v>35</v>
      </c>
      <c r="I101" s="1" t="s">
        <v>25</v>
      </c>
      <c r="J101" s="1" t="s">
        <v>70</v>
      </c>
      <c r="K101" s="1">
        <v>2470</v>
      </c>
      <c r="L101" s="1">
        <v>2150</v>
      </c>
      <c r="M101" s="1">
        <f t="shared" si="1"/>
        <v>5.3105000000000002</v>
      </c>
      <c r="N101" s="2">
        <v>685.89</v>
      </c>
      <c r="O101" s="2">
        <f t="shared" si="0"/>
        <v>129.15732981828452</v>
      </c>
    </row>
    <row r="102" spans="1:15" x14ac:dyDescent="0.25">
      <c r="A102" s="1">
        <v>221112351</v>
      </c>
      <c r="B102" s="1" t="s">
        <v>33</v>
      </c>
      <c r="C102" s="1" t="s">
        <v>28</v>
      </c>
      <c r="D102" s="1" t="s">
        <v>108</v>
      </c>
      <c r="E102" s="1" t="s">
        <v>22</v>
      </c>
      <c r="F102" s="1" t="s">
        <v>23</v>
      </c>
      <c r="G102" s="1" t="s">
        <v>57</v>
      </c>
      <c r="H102" s="1" t="s">
        <v>35</v>
      </c>
      <c r="I102" s="1" t="s">
        <v>25</v>
      </c>
      <c r="J102" s="1" t="s">
        <v>70</v>
      </c>
      <c r="K102" s="1">
        <v>1070</v>
      </c>
      <c r="L102" s="1">
        <v>2150</v>
      </c>
      <c r="M102" s="1">
        <f>(L102*K102)/1000000</f>
        <v>2.3005</v>
      </c>
      <c r="N102" s="2">
        <v>327.85</v>
      </c>
      <c r="O102" s="2">
        <f t="shared" si="0"/>
        <v>142.51249728319931</v>
      </c>
    </row>
    <row r="103" spans="1:15" x14ac:dyDescent="0.25">
      <c r="A103" s="1">
        <v>331112351</v>
      </c>
      <c r="B103" s="1" t="s">
        <v>42</v>
      </c>
      <c r="C103" s="1" t="s">
        <v>74</v>
      </c>
      <c r="D103" s="1" t="s">
        <v>108</v>
      </c>
      <c r="E103" s="1" t="s">
        <v>22</v>
      </c>
      <c r="F103" s="1" t="s">
        <v>23</v>
      </c>
      <c r="G103" s="1" t="s">
        <v>57</v>
      </c>
      <c r="H103" s="1" t="s">
        <v>35</v>
      </c>
      <c r="I103" s="1" t="s">
        <v>25</v>
      </c>
      <c r="J103" s="1" t="s">
        <v>70</v>
      </c>
      <c r="K103" s="1">
        <v>1070</v>
      </c>
      <c r="L103" s="1">
        <v>2150</v>
      </c>
      <c r="M103" s="1">
        <f t="shared" si="1"/>
        <v>2.3005</v>
      </c>
      <c r="N103" s="2">
        <v>335.64</v>
      </c>
      <c r="O103" s="2">
        <f t="shared" si="0"/>
        <v>145.8987176700717</v>
      </c>
    </row>
    <row r="157" spans="6:6" x14ac:dyDescent="0.25">
      <c r="F157" s="1" t="str">
        <f>IF(Tableau1[[#This Row],[VR]]="PAS DE VR","PAS DE VR","")</f>
        <v/>
      </c>
    </row>
    <row r="158" spans="6:6" x14ac:dyDescent="0.25">
      <c r="F158" s="1" t="str">
        <f>IF(Tableau1[[#This Row],[VR]]="PAS DE VR","PAS DE VR","")</f>
        <v/>
      </c>
    </row>
    <row r="159" spans="6:6" x14ac:dyDescent="0.25">
      <c r="F159" s="1" t="str">
        <f>IF(Tableau1[[#This Row],[VR]]="PAS DE VR","PAS DE VR","")</f>
        <v/>
      </c>
    </row>
    <row r="160" spans="6:6" x14ac:dyDescent="0.25">
      <c r="F160" s="1" t="str">
        <f>IF(Tableau1[[#This Row],[VR]]="PAS DE VR","PAS DE VR","")</f>
        <v/>
      </c>
    </row>
    <row r="161" spans="6:6" x14ac:dyDescent="0.25">
      <c r="F161" s="1" t="str">
        <f>IF(Tableau1[[#This Row],[VR]]="PAS DE VR","PAS DE VR","")</f>
        <v/>
      </c>
    </row>
    <row r="162" spans="6:6" x14ac:dyDescent="0.25">
      <c r="F162" s="1" t="str">
        <f>IF(Tableau1[[#This Row],[VR]]="PAS DE VR","PAS DE VR","")</f>
        <v/>
      </c>
    </row>
    <row r="163" spans="6:6" x14ac:dyDescent="0.25">
      <c r="F163" s="1" t="str">
        <f>IF(Tableau1[[#This Row],[VR]]="PAS DE VR","PAS DE VR","")</f>
        <v/>
      </c>
    </row>
    <row r="164" spans="6:6" x14ac:dyDescent="0.25">
      <c r="F164" s="1" t="str">
        <f>IF(Tableau1[[#This Row],[VR]]="PAS DE VR","PAS DE VR","")</f>
        <v/>
      </c>
    </row>
    <row r="165" spans="6:6" x14ac:dyDescent="0.25">
      <c r="F165" s="1" t="str">
        <f>IF(Tableau1[[#This Row],[VR]]="PAS DE VR","PAS DE VR","")</f>
        <v/>
      </c>
    </row>
    <row r="166" spans="6:6" x14ac:dyDescent="0.25">
      <c r="F166" s="1" t="str">
        <f>IF(Tableau1[[#This Row],[VR]]="PAS DE VR","PAS DE VR","")</f>
        <v/>
      </c>
    </row>
    <row r="167" spans="6:6" x14ac:dyDescent="0.25">
      <c r="F167" s="1" t="str">
        <f>IF(Tableau1[[#This Row],[VR]]="PAS DE VR","PAS DE VR","")</f>
        <v/>
      </c>
    </row>
    <row r="168" spans="6:6" x14ac:dyDescent="0.25">
      <c r="F168" s="1" t="str">
        <f>IF(Tableau1[[#This Row],[VR]]="PAS DE VR","PAS DE VR","")</f>
        <v/>
      </c>
    </row>
    <row r="169" spans="6:6" x14ac:dyDescent="0.25">
      <c r="F169" s="1" t="str">
        <f>IF(Tableau1[[#This Row],[VR]]="PAS DE VR","PAS DE VR","")</f>
        <v/>
      </c>
    </row>
    <row r="170" spans="6:6" x14ac:dyDescent="0.25">
      <c r="F170" s="1" t="str">
        <f>IF(Tableau1[[#This Row],[VR]]="PAS DE VR","PAS DE VR","")</f>
        <v/>
      </c>
    </row>
    <row r="171" spans="6:6" x14ac:dyDescent="0.25">
      <c r="F171" s="1" t="str">
        <f>IF(Tableau1[[#This Row],[VR]]="PAS DE VR","PAS DE VR","")</f>
        <v/>
      </c>
    </row>
    <row r="172" spans="6:6" x14ac:dyDescent="0.25">
      <c r="F172" s="1" t="str">
        <f>IF(Tableau1[[#This Row],[VR]]="PAS DE VR","PAS DE VR","")</f>
        <v/>
      </c>
    </row>
    <row r="173" spans="6:6" x14ac:dyDescent="0.25">
      <c r="F173" s="1" t="str">
        <f>IF(Tableau1[[#This Row],[VR]]="PAS DE VR","PAS DE VR","")</f>
        <v/>
      </c>
    </row>
    <row r="174" spans="6:6" x14ac:dyDescent="0.25">
      <c r="F174" s="1" t="str">
        <f>IF(Tableau1[[#This Row],[VR]]="PAS DE VR","PAS DE VR","")</f>
        <v/>
      </c>
    </row>
    <row r="175" spans="6:6" x14ac:dyDescent="0.25">
      <c r="F175" s="1" t="str">
        <f>IF(Tableau1[[#This Row],[VR]]="PAS DE VR","PAS DE VR","")</f>
        <v/>
      </c>
    </row>
    <row r="176" spans="6:6" x14ac:dyDescent="0.25">
      <c r="F176" s="1" t="str">
        <f>IF(Tableau1[[#This Row],[VR]]="PAS DE VR","PAS DE VR","")</f>
        <v/>
      </c>
    </row>
    <row r="177" spans="6:6" x14ac:dyDescent="0.25">
      <c r="F177" s="1" t="str">
        <f>IF(Tableau1[[#This Row],[VR]]="PAS DE VR","PAS DE VR","")</f>
        <v/>
      </c>
    </row>
    <row r="178" spans="6:6" x14ac:dyDescent="0.25">
      <c r="F178" s="1" t="str">
        <f>IF(Tableau1[[#This Row],[VR]]="PAS DE VR","PAS DE VR","")</f>
        <v/>
      </c>
    </row>
    <row r="179" spans="6:6" x14ac:dyDescent="0.25">
      <c r="F179" s="1" t="str">
        <f>IF(Tableau1[[#This Row],[VR]]="PAS DE VR","PAS DE VR","")</f>
        <v/>
      </c>
    </row>
    <row r="180" spans="6:6" x14ac:dyDescent="0.25">
      <c r="F180" s="1" t="str">
        <f>IF(Tableau1[[#This Row],[VR]]="PAS DE VR","PAS DE VR","")</f>
        <v/>
      </c>
    </row>
    <row r="181" spans="6:6" x14ac:dyDescent="0.25">
      <c r="F181" s="1" t="str">
        <f>IF(Tableau1[[#This Row],[VR]]="PAS DE VR","PAS DE VR","")</f>
        <v/>
      </c>
    </row>
    <row r="182" spans="6:6" x14ac:dyDescent="0.25">
      <c r="F182" s="1" t="str">
        <f>IF(Tableau1[[#This Row],[VR]]="PAS DE VR","PAS DE VR","")</f>
        <v/>
      </c>
    </row>
    <row r="183" spans="6:6" x14ac:dyDescent="0.25">
      <c r="F183" s="1" t="str">
        <f>IF(Tableau1[[#This Row],[VR]]="PAS DE VR","PAS DE VR","")</f>
        <v/>
      </c>
    </row>
    <row r="184" spans="6:6" x14ac:dyDescent="0.25">
      <c r="F184" s="1" t="str">
        <f>IF(Tableau1[[#This Row],[VR]]="PAS DE VR","PAS DE VR","")</f>
        <v/>
      </c>
    </row>
    <row r="185" spans="6:6" x14ac:dyDescent="0.25">
      <c r="F185" s="1" t="str">
        <f>IF(Tableau1[[#This Row],[VR]]="PAS DE VR","PAS DE VR","")</f>
        <v/>
      </c>
    </row>
    <row r="186" spans="6:6" x14ac:dyDescent="0.25">
      <c r="F186" s="1" t="str">
        <f>IF(Tableau1[[#This Row],[VR]]="PAS DE VR","PAS DE VR","")</f>
        <v/>
      </c>
    </row>
    <row r="187" spans="6:6" x14ac:dyDescent="0.25">
      <c r="F187" s="1" t="str">
        <f>IF(Tableau1[[#This Row],[VR]]="PAS DE VR","PAS DE VR","")</f>
        <v/>
      </c>
    </row>
    <row r="188" spans="6:6" x14ac:dyDescent="0.25">
      <c r="F188" s="1" t="str">
        <f>IF(Tableau1[[#This Row],[VR]]="PAS DE VR","PAS DE VR","")</f>
        <v/>
      </c>
    </row>
    <row r="189" spans="6:6" x14ac:dyDescent="0.25">
      <c r="F189" s="1" t="str">
        <f>IF(Tableau1[[#This Row],[VR]]="PAS DE VR","PAS DE VR","")</f>
        <v/>
      </c>
    </row>
    <row r="190" spans="6:6" x14ac:dyDescent="0.25">
      <c r="F190" s="1" t="str">
        <f>IF(Tableau1[[#This Row],[VR]]="PAS DE VR","PAS DE VR","")</f>
        <v/>
      </c>
    </row>
    <row r="191" spans="6:6" x14ac:dyDescent="0.25">
      <c r="F191" s="1" t="str">
        <f>IF(Tableau1[[#This Row],[VR]]="PAS DE VR","PAS DE VR","")</f>
        <v/>
      </c>
    </row>
    <row r="192" spans="6:6" x14ac:dyDescent="0.25">
      <c r="F192" s="1" t="str">
        <f>IF(Tableau1[[#This Row],[VR]]="PAS DE VR","PAS DE VR","")</f>
        <v/>
      </c>
    </row>
    <row r="193" spans="6:6" x14ac:dyDescent="0.25">
      <c r="F193" s="1" t="str">
        <f>IF(Tableau1[[#This Row],[VR]]="PAS DE VR","PAS DE VR","")</f>
        <v/>
      </c>
    </row>
    <row r="194" spans="6:6" x14ac:dyDescent="0.25">
      <c r="F194" s="1" t="str">
        <f>IF(Tableau1[[#This Row],[VR]]="PAS DE VR","PAS DE VR","")</f>
        <v/>
      </c>
    </row>
    <row r="195" spans="6:6" x14ac:dyDescent="0.25">
      <c r="F195" s="1" t="str">
        <f>IF(Tableau1[[#This Row],[VR]]="PAS DE VR","PAS DE VR","")</f>
        <v/>
      </c>
    </row>
    <row r="196" spans="6:6" x14ac:dyDescent="0.25">
      <c r="F196" s="1" t="str">
        <f>IF(Tableau1[[#This Row],[VR]]="PAS DE VR","PAS DE VR","")</f>
        <v/>
      </c>
    </row>
    <row r="197" spans="6:6" x14ac:dyDescent="0.25">
      <c r="F197" s="1" t="str">
        <f>IF(Tableau1[[#This Row],[VR]]="PAS DE VR","PAS DE VR","")</f>
        <v/>
      </c>
    </row>
    <row r="198" spans="6:6" x14ac:dyDescent="0.25">
      <c r="F198" s="1" t="str">
        <f>IF(Tableau1[[#This Row],[VR]]="PAS DE VR","PAS DE VR","")</f>
        <v/>
      </c>
    </row>
    <row r="199" spans="6:6" x14ac:dyDescent="0.25">
      <c r="F199" s="1" t="str">
        <f>IF(Tableau1[[#This Row],[VR]]="PAS DE VR","PAS DE VR","")</f>
        <v/>
      </c>
    </row>
    <row r="200" spans="6:6" x14ac:dyDescent="0.25">
      <c r="F200" s="1" t="str">
        <f>IF(Tableau1[[#This Row],[VR]]="PAS DE VR","PAS DE VR","")</f>
        <v/>
      </c>
    </row>
    <row r="201" spans="6:6" x14ac:dyDescent="0.25">
      <c r="F201" s="1" t="str">
        <f>IF(Tableau1[[#This Row],[VR]]="PAS DE VR","PAS DE VR","")</f>
        <v/>
      </c>
    </row>
    <row r="202" spans="6:6" x14ac:dyDescent="0.25">
      <c r="F202" s="1" t="str">
        <f>IF(Tableau1[[#This Row],[VR]]="PAS DE VR","PAS DE VR","")</f>
        <v/>
      </c>
    </row>
    <row r="203" spans="6:6" x14ac:dyDescent="0.25">
      <c r="F203" s="1" t="str">
        <f>IF(Tableau1[[#This Row],[VR]]="PAS DE VR","PAS DE VR","")</f>
        <v/>
      </c>
    </row>
    <row r="204" spans="6:6" x14ac:dyDescent="0.25">
      <c r="F204" s="1" t="str">
        <f>IF(Tableau1[[#This Row],[VR]]="PAS DE VR","PAS DE VR","")</f>
        <v/>
      </c>
    </row>
    <row r="205" spans="6:6" x14ac:dyDescent="0.25">
      <c r="F205" s="1" t="str">
        <f>IF(Tableau1[[#This Row],[VR]]="PAS DE VR","PAS DE VR","")</f>
        <v/>
      </c>
    </row>
    <row r="206" spans="6:6" x14ac:dyDescent="0.25">
      <c r="F206" s="1" t="str">
        <f>IF(Tableau1[[#This Row],[VR]]="PAS DE VR","PAS DE VR","")</f>
        <v/>
      </c>
    </row>
    <row r="207" spans="6:6" x14ac:dyDescent="0.25">
      <c r="F207" s="1" t="str">
        <f>IF(Tableau1[[#This Row],[VR]]="PAS DE VR","PAS DE VR","")</f>
        <v/>
      </c>
    </row>
    <row r="208" spans="6:6" x14ac:dyDescent="0.25">
      <c r="F208" s="1" t="str">
        <f>IF(Tableau1[[#This Row],[VR]]="PAS DE VR","PAS DE VR","")</f>
        <v/>
      </c>
    </row>
    <row r="209" spans="6:6" x14ac:dyDescent="0.25">
      <c r="F209" s="1" t="str">
        <f>IF(Tableau1[[#This Row],[VR]]="PAS DE VR","PAS DE VR","")</f>
        <v/>
      </c>
    </row>
    <row r="210" spans="6:6" x14ac:dyDescent="0.25">
      <c r="F210" s="1" t="str">
        <f>IF(Tableau1[[#This Row],[VR]]="PAS DE VR","PAS DE VR","")</f>
        <v/>
      </c>
    </row>
    <row r="211" spans="6:6" x14ac:dyDescent="0.25">
      <c r="F211" s="1" t="str">
        <f>IF(Tableau1[[#This Row],[VR]]="PAS DE VR","PAS DE VR","")</f>
        <v/>
      </c>
    </row>
    <row r="212" spans="6:6" x14ac:dyDescent="0.25">
      <c r="F212" s="1" t="str">
        <f>IF(Tableau1[[#This Row],[VR]]="PAS DE VR","PAS DE VR","")</f>
        <v/>
      </c>
    </row>
    <row r="213" spans="6:6" x14ac:dyDescent="0.25">
      <c r="F213" s="1" t="str">
        <f>IF(Tableau1[[#This Row],[VR]]="PAS DE VR","PAS DE VR","")</f>
        <v/>
      </c>
    </row>
    <row r="214" spans="6:6" x14ac:dyDescent="0.25">
      <c r="F214" s="1" t="str">
        <f>IF(Tableau1[[#This Row],[VR]]="PAS DE VR","PAS DE VR","")</f>
        <v/>
      </c>
    </row>
    <row r="215" spans="6:6" x14ac:dyDescent="0.25">
      <c r="F215" s="1" t="str">
        <f>IF(Tableau1[[#This Row],[VR]]="PAS DE VR","PAS DE VR","")</f>
        <v/>
      </c>
    </row>
    <row r="216" spans="6:6" x14ac:dyDescent="0.25">
      <c r="F216" s="1" t="str">
        <f>IF(Tableau1[[#This Row],[VR]]="PAS DE VR","PAS DE VR","")</f>
        <v/>
      </c>
    </row>
    <row r="217" spans="6:6" x14ac:dyDescent="0.25">
      <c r="F217" s="1" t="str">
        <f>IF(Tableau1[[#This Row],[VR]]="PAS DE VR","PAS DE VR","")</f>
        <v/>
      </c>
    </row>
    <row r="218" spans="6:6" x14ac:dyDescent="0.25">
      <c r="F218" s="1" t="str">
        <f>IF(Tableau1[[#This Row],[VR]]="PAS DE VR","PAS DE VR","")</f>
        <v/>
      </c>
    </row>
    <row r="219" spans="6:6" x14ac:dyDescent="0.25">
      <c r="F219" s="1" t="str">
        <f>IF(Tableau1[[#This Row],[VR]]="PAS DE VR","PAS DE VR","")</f>
        <v/>
      </c>
    </row>
    <row r="220" spans="6:6" x14ac:dyDescent="0.25">
      <c r="F220" s="1" t="str">
        <f>IF(Tableau1[[#This Row],[VR]]="PAS DE VR","PAS DE VR","")</f>
        <v/>
      </c>
    </row>
    <row r="221" spans="6:6" x14ac:dyDescent="0.25">
      <c r="F221" s="1" t="str">
        <f>IF(Tableau1[[#This Row],[VR]]="PAS DE VR","PAS DE VR","")</f>
        <v/>
      </c>
    </row>
    <row r="222" spans="6:6" x14ac:dyDescent="0.25">
      <c r="F222" s="1" t="str">
        <f>IF(Tableau1[[#This Row],[VR]]="PAS DE VR","PAS DE VR","")</f>
        <v/>
      </c>
    </row>
    <row r="223" spans="6:6" x14ac:dyDescent="0.25">
      <c r="F223" s="1" t="str">
        <f>IF(Tableau1[[#This Row],[VR]]="PAS DE VR","PAS DE VR","")</f>
        <v/>
      </c>
    </row>
    <row r="224" spans="6:6" x14ac:dyDescent="0.25">
      <c r="F224" s="1" t="str">
        <f>IF(Tableau1[[#This Row],[VR]]="PAS DE VR","PAS DE VR","")</f>
        <v/>
      </c>
    </row>
    <row r="225" spans="6:6" x14ac:dyDescent="0.25">
      <c r="F225" s="1" t="str">
        <f>IF(Tableau1[[#This Row],[VR]]="PAS DE VR","PAS DE VR","")</f>
        <v/>
      </c>
    </row>
    <row r="226" spans="6:6" x14ac:dyDescent="0.25">
      <c r="F226" s="1" t="str">
        <f>IF(Tableau1[[#This Row],[VR]]="PAS DE VR","PAS DE VR","")</f>
        <v/>
      </c>
    </row>
    <row r="227" spans="6:6" x14ac:dyDescent="0.25">
      <c r="F227" s="1" t="str">
        <f>IF(Tableau1[[#This Row],[VR]]="PAS DE VR","PAS DE VR","")</f>
        <v/>
      </c>
    </row>
    <row r="228" spans="6:6" x14ac:dyDescent="0.25">
      <c r="F228" s="1" t="str">
        <f>IF(Tableau1[[#This Row],[VR]]="PAS DE VR","PAS DE VR","")</f>
        <v/>
      </c>
    </row>
    <row r="229" spans="6:6" x14ac:dyDescent="0.25">
      <c r="F229" s="1" t="str">
        <f>IF(Tableau1[[#This Row],[VR]]="PAS DE VR","PAS DE VR","")</f>
        <v/>
      </c>
    </row>
    <row r="230" spans="6:6" x14ac:dyDescent="0.25">
      <c r="F230" s="1" t="str">
        <f>IF(Tableau1[[#This Row],[VR]]="PAS DE VR","PAS DE VR","")</f>
        <v/>
      </c>
    </row>
    <row r="231" spans="6:6" x14ac:dyDescent="0.25">
      <c r="F231" s="1" t="str">
        <f>IF(Tableau1[[#This Row],[VR]]="PAS DE VR","PAS DE VR","")</f>
        <v/>
      </c>
    </row>
    <row r="232" spans="6:6" x14ac:dyDescent="0.25">
      <c r="F232" s="1" t="str">
        <f>IF(Tableau1[[#This Row],[VR]]="PAS DE VR","PAS DE VR","")</f>
        <v/>
      </c>
    </row>
    <row r="233" spans="6:6" x14ac:dyDescent="0.25">
      <c r="F233" s="1" t="str">
        <f>IF(Tableau1[[#This Row],[VR]]="PAS DE VR","PAS DE VR","")</f>
        <v/>
      </c>
    </row>
    <row r="234" spans="6:6" x14ac:dyDescent="0.25">
      <c r="F234" s="1" t="str">
        <f>IF(Tableau1[[#This Row],[VR]]="PAS DE VR","PAS DE VR","")</f>
        <v/>
      </c>
    </row>
    <row r="235" spans="6:6" x14ac:dyDescent="0.25">
      <c r="F235" s="1" t="str">
        <f>IF(Tableau1[[#This Row],[VR]]="PAS DE VR","PAS DE VR","")</f>
        <v/>
      </c>
    </row>
    <row r="236" spans="6:6" x14ac:dyDescent="0.25">
      <c r="F236" s="1" t="str">
        <f>IF(Tableau1[[#This Row],[VR]]="PAS DE VR","PAS DE VR","")</f>
        <v/>
      </c>
    </row>
    <row r="237" spans="6:6" x14ac:dyDescent="0.25">
      <c r="F237" s="1" t="str">
        <f>IF(Tableau1[[#This Row],[VR]]="PAS DE VR","PAS DE VR","")</f>
        <v/>
      </c>
    </row>
    <row r="238" spans="6:6" x14ac:dyDescent="0.25">
      <c r="F238" s="1" t="str">
        <f>IF(Tableau1[[#This Row],[VR]]="PAS DE VR","PAS DE VR","")</f>
        <v/>
      </c>
    </row>
    <row r="239" spans="6:6" x14ac:dyDescent="0.25">
      <c r="F239" s="1" t="str">
        <f>IF(Tableau1[[#This Row],[VR]]="PAS DE VR","PAS DE VR","")</f>
        <v/>
      </c>
    </row>
    <row r="240" spans="6:6" x14ac:dyDescent="0.25">
      <c r="F240" s="1" t="str">
        <f>IF(Tableau1[[#This Row],[VR]]="PAS DE VR","PAS DE VR","")</f>
        <v/>
      </c>
    </row>
    <row r="241" spans="6:6" x14ac:dyDescent="0.25">
      <c r="F241" s="1" t="str">
        <f>IF(Tableau1[[#This Row],[VR]]="PAS DE VR","PAS DE VR","")</f>
        <v/>
      </c>
    </row>
    <row r="242" spans="6:6" x14ac:dyDescent="0.25">
      <c r="F242" s="1" t="str">
        <f>IF(Tableau1[[#This Row],[VR]]="PAS DE VR","PAS DE VR","")</f>
        <v/>
      </c>
    </row>
    <row r="243" spans="6:6" x14ac:dyDescent="0.25">
      <c r="F243" s="1" t="str">
        <f>IF(Tableau1[[#This Row],[VR]]="PAS DE VR","PAS DE VR","")</f>
        <v/>
      </c>
    </row>
    <row r="244" spans="6:6" x14ac:dyDescent="0.25">
      <c r="F244" s="1" t="str">
        <f>IF(Tableau1[[#This Row],[VR]]="PAS DE VR","PAS DE VR","")</f>
        <v/>
      </c>
    </row>
    <row r="245" spans="6:6" x14ac:dyDescent="0.25">
      <c r="F245" s="1" t="str">
        <f>IF(Tableau1[[#This Row],[VR]]="PAS DE VR","PAS DE VR","")</f>
        <v/>
      </c>
    </row>
    <row r="246" spans="6:6" x14ac:dyDescent="0.25">
      <c r="F246" s="1" t="str">
        <f>IF(Tableau1[[#This Row],[VR]]="PAS DE VR","PAS DE VR","")</f>
        <v/>
      </c>
    </row>
    <row r="247" spans="6:6" x14ac:dyDescent="0.25">
      <c r="F247" s="1" t="str">
        <f>IF(Tableau1[[#This Row],[VR]]="PAS DE VR","PAS DE VR","")</f>
        <v/>
      </c>
    </row>
    <row r="248" spans="6:6" x14ac:dyDescent="0.25">
      <c r="F248" s="1" t="str">
        <f>IF(Tableau1[[#This Row],[VR]]="PAS DE VR","PAS DE VR","")</f>
        <v/>
      </c>
    </row>
    <row r="249" spans="6:6" x14ac:dyDescent="0.25">
      <c r="F249" s="1" t="str">
        <f>IF(Tableau1[[#This Row],[VR]]="PAS DE VR","PAS DE VR","")</f>
        <v/>
      </c>
    </row>
    <row r="250" spans="6:6" x14ac:dyDescent="0.25">
      <c r="F250" s="1" t="str">
        <f>IF(Tableau1[[#This Row],[VR]]="PAS DE VR","PAS DE VR","")</f>
        <v/>
      </c>
    </row>
    <row r="251" spans="6:6" x14ac:dyDescent="0.25">
      <c r="F251" s="1" t="str">
        <f>IF(Tableau1[[#This Row],[VR]]="PAS DE VR","PAS DE VR","")</f>
        <v/>
      </c>
    </row>
    <row r="252" spans="6:6" x14ac:dyDescent="0.25">
      <c r="F252" s="1" t="str">
        <f>IF(Tableau1[[#This Row],[VR]]="PAS DE VR","PAS DE VR","")</f>
        <v/>
      </c>
    </row>
    <row r="253" spans="6:6" x14ac:dyDescent="0.25">
      <c r="F253" s="1" t="str">
        <f>IF(Tableau1[[#This Row],[VR]]="PAS DE VR","PAS DE VR","")</f>
        <v/>
      </c>
    </row>
    <row r="254" spans="6:6" x14ac:dyDescent="0.25">
      <c r="F254" s="1" t="str">
        <f>IF(Tableau1[[#This Row],[VR]]="PAS DE VR","PAS DE VR","")</f>
        <v/>
      </c>
    </row>
    <row r="255" spans="6:6" x14ac:dyDescent="0.25">
      <c r="F255" s="1" t="str">
        <f>IF(Tableau1[[#This Row],[VR]]="PAS DE VR","PAS DE VR","")</f>
        <v/>
      </c>
    </row>
    <row r="256" spans="6:6" x14ac:dyDescent="0.25">
      <c r="F256" s="1" t="str">
        <f>IF(Tableau1[[#This Row],[VR]]="PAS DE VR","PAS DE VR","")</f>
        <v/>
      </c>
    </row>
    <row r="257" spans="6:6" x14ac:dyDescent="0.25">
      <c r="F257" s="1" t="str">
        <f>IF(Tableau1[[#This Row],[VR]]="PAS DE VR","PAS DE VR","")</f>
        <v/>
      </c>
    </row>
    <row r="258" spans="6:6" x14ac:dyDescent="0.25">
      <c r="F258" s="1" t="str">
        <f>IF(Tableau1[[#This Row],[VR]]="PAS DE VR","PAS DE VR","")</f>
        <v/>
      </c>
    </row>
    <row r="259" spans="6:6" x14ac:dyDescent="0.25">
      <c r="F259" s="1" t="str">
        <f>IF(Tableau1[[#This Row],[VR]]="PAS DE VR","PAS DE VR","")</f>
        <v/>
      </c>
    </row>
    <row r="260" spans="6:6" x14ac:dyDescent="0.25">
      <c r="F260" s="1" t="str">
        <f>IF(Tableau1[[#This Row],[VR]]="PAS DE VR","PAS DE VR","")</f>
        <v/>
      </c>
    </row>
    <row r="261" spans="6:6" x14ac:dyDescent="0.25">
      <c r="F261" s="1" t="str">
        <f>IF(Tableau1[[#This Row],[VR]]="PAS DE VR","PAS DE VR","")</f>
        <v/>
      </c>
    </row>
    <row r="262" spans="6:6" x14ac:dyDescent="0.25">
      <c r="F262" s="1" t="str">
        <f>IF(Tableau1[[#This Row],[VR]]="PAS DE VR","PAS DE VR","")</f>
        <v/>
      </c>
    </row>
    <row r="263" spans="6:6" x14ac:dyDescent="0.25">
      <c r="F263" s="1" t="str">
        <f>IF(Tableau1[[#This Row],[VR]]="PAS DE VR","PAS DE VR","")</f>
        <v/>
      </c>
    </row>
    <row r="264" spans="6:6" x14ac:dyDescent="0.25">
      <c r="F264" s="1" t="str">
        <f>IF(Tableau1[[#This Row],[VR]]="PAS DE VR","PAS DE VR","")</f>
        <v/>
      </c>
    </row>
    <row r="265" spans="6:6" x14ac:dyDescent="0.25">
      <c r="F265" s="1" t="str">
        <f>IF(Tableau1[[#This Row],[VR]]="PAS DE VR","PAS DE VR","")</f>
        <v/>
      </c>
    </row>
    <row r="266" spans="6:6" x14ac:dyDescent="0.25">
      <c r="F266" s="1" t="str">
        <f>IF(Tableau1[[#This Row],[VR]]="PAS DE VR","PAS DE VR","")</f>
        <v/>
      </c>
    </row>
    <row r="267" spans="6:6" x14ac:dyDescent="0.25">
      <c r="F267" s="1" t="str">
        <f>IF(Tableau1[[#This Row],[VR]]="PAS DE VR","PAS DE VR","")</f>
        <v/>
      </c>
    </row>
    <row r="268" spans="6:6" x14ac:dyDescent="0.25">
      <c r="F268" s="1" t="str">
        <f>IF(Tableau1[[#This Row],[VR]]="PAS DE VR","PAS DE VR","")</f>
        <v/>
      </c>
    </row>
    <row r="269" spans="6:6" x14ac:dyDescent="0.25">
      <c r="F269" s="1" t="str">
        <f>IF(Tableau1[[#This Row],[VR]]="PAS DE VR","PAS DE VR","")</f>
        <v/>
      </c>
    </row>
    <row r="270" spans="6:6" x14ac:dyDescent="0.25">
      <c r="F270" s="1" t="str">
        <f>IF(Tableau1[[#This Row],[VR]]="PAS DE VR","PAS DE VR","")</f>
        <v/>
      </c>
    </row>
    <row r="271" spans="6:6" x14ac:dyDescent="0.25">
      <c r="F271" s="1" t="str">
        <f>IF(Tableau1[[#This Row],[VR]]="PAS DE VR","PAS DE VR","")</f>
        <v/>
      </c>
    </row>
    <row r="272" spans="6:6" x14ac:dyDescent="0.25">
      <c r="F272" s="1" t="str">
        <f>IF(Tableau1[[#This Row],[VR]]="PAS DE VR","PAS DE VR","")</f>
        <v/>
      </c>
    </row>
    <row r="273" spans="6:6" x14ac:dyDescent="0.25">
      <c r="F273" s="1" t="str">
        <f>IF(Tableau1[[#This Row],[VR]]="PAS DE VR","PAS DE VR","")</f>
        <v/>
      </c>
    </row>
    <row r="274" spans="6:6" x14ac:dyDescent="0.25">
      <c r="F274" s="1" t="str">
        <f>IF(Tableau1[[#This Row],[VR]]="PAS DE VR","PAS DE VR","")</f>
        <v/>
      </c>
    </row>
    <row r="275" spans="6:6" x14ac:dyDescent="0.25">
      <c r="F275" s="1" t="str">
        <f>IF(Tableau1[[#This Row],[VR]]="PAS DE VR","PAS DE VR","")</f>
        <v/>
      </c>
    </row>
    <row r="276" spans="6:6" x14ac:dyDescent="0.25">
      <c r="F276" s="1" t="str">
        <f>IF(Tableau1[[#This Row],[VR]]="PAS DE VR","PAS DE VR","")</f>
        <v/>
      </c>
    </row>
    <row r="277" spans="6:6" x14ac:dyDescent="0.25">
      <c r="F277" s="1" t="str">
        <f>IF(Tableau1[[#This Row],[VR]]="PAS DE VR","PAS DE VR","")</f>
        <v/>
      </c>
    </row>
    <row r="278" spans="6:6" x14ac:dyDescent="0.25">
      <c r="F278" s="1" t="str">
        <f>IF(Tableau1[[#This Row],[VR]]="PAS DE VR","PAS DE VR","")</f>
        <v/>
      </c>
    </row>
    <row r="279" spans="6:6" x14ac:dyDescent="0.25">
      <c r="F279" s="1" t="str">
        <f>IF(Tableau1[[#This Row],[VR]]="PAS DE VR","PAS DE VR","")</f>
        <v/>
      </c>
    </row>
    <row r="280" spans="6:6" x14ac:dyDescent="0.25">
      <c r="F280" s="1" t="str">
        <f>IF(Tableau1[[#This Row],[VR]]="PAS DE VR","PAS DE VR","")</f>
        <v/>
      </c>
    </row>
    <row r="281" spans="6:6" x14ac:dyDescent="0.25">
      <c r="F281" s="1" t="str">
        <f>IF(Tableau1[[#This Row],[VR]]="PAS DE VR","PAS DE VR","")</f>
        <v/>
      </c>
    </row>
    <row r="282" spans="6:6" x14ac:dyDescent="0.25">
      <c r="F282" s="1" t="str">
        <f>IF(Tableau1[[#This Row],[VR]]="PAS DE VR","PAS DE VR","")</f>
        <v/>
      </c>
    </row>
    <row r="283" spans="6:6" x14ac:dyDescent="0.25">
      <c r="F283" s="1" t="str">
        <f>IF(Tableau1[[#This Row],[VR]]="PAS DE VR","PAS DE VR","")</f>
        <v/>
      </c>
    </row>
    <row r="284" spans="6:6" x14ac:dyDescent="0.25">
      <c r="F284" s="1" t="str">
        <f>IF(Tableau1[[#This Row],[VR]]="PAS DE VR","PAS DE VR","")</f>
        <v/>
      </c>
    </row>
    <row r="285" spans="6:6" x14ac:dyDescent="0.25">
      <c r="F285" s="1" t="str">
        <f>IF(Tableau1[[#This Row],[VR]]="PAS DE VR","PAS DE VR","")</f>
        <v/>
      </c>
    </row>
    <row r="286" spans="6:6" x14ac:dyDescent="0.25">
      <c r="F286" s="1" t="str">
        <f>IF(Tableau1[[#This Row],[VR]]="PAS DE VR","PAS DE VR","")</f>
        <v/>
      </c>
    </row>
    <row r="287" spans="6:6" x14ac:dyDescent="0.25">
      <c r="F287" s="1" t="str">
        <f>IF(Tableau1[[#This Row],[VR]]="PAS DE VR","PAS DE VR","")</f>
        <v/>
      </c>
    </row>
    <row r="288" spans="6:6" x14ac:dyDescent="0.25">
      <c r="F288" s="1" t="str">
        <f>IF(Tableau1[[#This Row],[VR]]="PAS DE VR","PAS DE VR","")</f>
        <v/>
      </c>
    </row>
    <row r="289" spans="6:6" x14ac:dyDescent="0.25">
      <c r="F289" s="1" t="str">
        <f>IF(Tableau1[[#This Row],[VR]]="PAS DE VR","PAS DE VR","")</f>
        <v/>
      </c>
    </row>
    <row r="290" spans="6:6" x14ac:dyDescent="0.25">
      <c r="F290" s="1" t="str">
        <f>IF(Tableau1[[#This Row],[VR]]="PAS DE VR","PAS DE VR","")</f>
        <v/>
      </c>
    </row>
    <row r="291" spans="6:6" x14ac:dyDescent="0.25">
      <c r="F291" s="1" t="str">
        <f>IF(Tableau1[[#This Row],[VR]]="PAS DE VR","PAS DE VR","")</f>
        <v/>
      </c>
    </row>
    <row r="292" spans="6:6" x14ac:dyDescent="0.25">
      <c r="F292" s="1" t="str">
        <f>IF(Tableau1[[#This Row],[VR]]="PAS DE VR","PAS DE VR","")</f>
        <v/>
      </c>
    </row>
    <row r="293" spans="6:6" x14ac:dyDescent="0.25">
      <c r="F293" s="1" t="str">
        <f>IF(Tableau1[[#This Row],[VR]]="PAS DE VR","PAS DE VR","")</f>
        <v/>
      </c>
    </row>
    <row r="294" spans="6:6" x14ac:dyDescent="0.25">
      <c r="F294" s="1" t="str">
        <f>IF(Tableau1[[#This Row],[VR]]="PAS DE VR","PAS DE VR","")</f>
        <v/>
      </c>
    </row>
    <row r="295" spans="6:6" x14ac:dyDescent="0.25">
      <c r="F295" s="1" t="str">
        <f>IF(Tableau1[[#This Row],[VR]]="PAS DE VR","PAS DE VR","")</f>
        <v/>
      </c>
    </row>
    <row r="296" spans="6:6" x14ac:dyDescent="0.25">
      <c r="F296" s="1" t="str">
        <f>IF(Tableau1[[#This Row],[VR]]="PAS DE VR","PAS DE VR","")</f>
        <v/>
      </c>
    </row>
    <row r="297" spans="6:6" x14ac:dyDescent="0.25">
      <c r="F297" s="1" t="str">
        <f>IF(Tableau1[[#This Row],[VR]]="PAS DE VR","PAS DE VR","")</f>
        <v/>
      </c>
    </row>
    <row r="298" spans="6:6" x14ac:dyDescent="0.25">
      <c r="F298" s="1" t="str">
        <f>IF(Tableau1[[#This Row],[VR]]="PAS DE VR","PAS DE VR","")</f>
        <v/>
      </c>
    </row>
    <row r="299" spans="6:6" x14ac:dyDescent="0.25">
      <c r="F299" s="1" t="str">
        <f>IF(Tableau1[[#This Row],[VR]]="PAS DE VR","PAS DE VR","")</f>
        <v/>
      </c>
    </row>
    <row r="300" spans="6:6" x14ac:dyDescent="0.25">
      <c r="F300" s="1" t="str">
        <f>IF(Tableau1[[#This Row],[VR]]="PAS DE VR","PAS DE VR","")</f>
        <v/>
      </c>
    </row>
    <row r="301" spans="6:6" x14ac:dyDescent="0.25">
      <c r="F301" s="1" t="str">
        <f>IF(Tableau1[[#This Row],[VR]]="PAS DE VR","PAS DE VR","")</f>
        <v/>
      </c>
    </row>
    <row r="302" spans="6:6" x14ac:dyDescent="0.25">
      <c r="F302" s="1" t="str">
        <f>IF(Tableau1[[#This Row],[VR]]="PAS DE VR","PAS DE VR","")</f>
        <v/>
      </c>
    </row>
    <row r="303" spans="6:6" x14ac:dyDescent="0.25">
      <c r="F303" s="1" t="str">
        <f>IF(Tableau1[[#This Row],[VR]]="PAS DE VR","PAS DE VR","")</f>
        <v/>
      </c>
    </row>
    <row r="304" spans="6:6" x14ac:dyDescent="0.25">
      <c r="F304" s="1" t="str">
        <f>IF(Tableau1[[#This Row],[VR]]="PAS DE VR","PAS DE VR","")</f>
        <v/>
      </c>
    </row>
    <row r="305" spans="6:6" x14ac:dyDescent="0.25">
      <c r="F305" s="1" t="str">
        <f>IF(Tableau1[[#This Row],[VR]]="PAS DE VR","PAS DE VR","")</f>
        <v/>
      </c>
    </row>
    <row r="306" spans="6:6" x14ac:dyDescent="0.25">
      <c r="F306" s="1" t="str">
        <f>IF(Tableau1[[#This Row],[VR]]="PAS DE VR","PAS DE VR","")</f>
        <v/>
      </c>
    </row>
    <row r="307" spans="6:6" x14ac:dyDescent="0.25">
      <c r="F307" s="1" t="str">
        <f>IF(Tableau1[[#This Row],[VR]]="PAS DE VR","PAS DE VR","")</f>
        <v/>
      </c>
    </row>
    <row r="308" spans="6:6" x14ac:dyDescent="0.25">
      <c r="F308" s="1" t="str">
        <f>IF(Tableau1[[#This Row],[VR]]="PAS DE VR","PAS DE VR","")</f>
        <v/>
      </c>
    </row>
    <row r="309" spans="6:6" x14ac:dyDescent="0.25">
      <c r="F309" s="1" t="str">
        <f>IF(Tableau1[[#This Row],[VR]]="PAS DE VR","PAS DE VR","")</f>
        <v/>
      </c>
    </row>
    <row r="310" spans="6:6" x14ac:dyDescent="0.25">
      <c r="F310" s="1" t="str">
        <f>IF(Tableau1[[#This Row],[VR]]="PAS DE VR","PAS DE VR","")</f>
        <v/>
      </c>
    </row>
    <row r="311" spans="6:6" x14ac:dyDescent="0.25">
      <c r="F311" s="1" t="str">
        <f>IF(Tableau1[[#This Row],[VR]]="PAS DE VR","PAS DE VR","")</f>
        <v/>
      </c>
    </row>
    <row r="312" spans="6:6" x14ac:dyDescent="0.25">
      <c r="F312" s="1" t="str">
        <f>IF(Tableau1[[#This Row],[VR]]="PAS DE VR","PAS DE VR","")</f>
        <v/>
      </c>
    </row>
    <row r="313" spans="6:6" x14ac:dyDescent="0.25">
      <c r="F313" s="1" t="str">
        <f>IF(Tableau1[[#This Row],[VR]]="PAS DE VR","PAS DE VR","")</f>
        <v/>
      </c>
    </row>
    <row r="314" spans="6:6" x14ac:dyDescent="0.25">
      <c r="F314" s="1" t="str">
        <f>IF(Tableau1[[#This Row],[VR]]="PAS DE VR","PAS DE VR","")</f>
        <v/>
      </c>
    </row>
    <row r="315" spans="6:6" x14ac:dyDescent="0.25">
      <c r="F315" s="1" t="str">
        <f>IF(Tableau1[[#This Row],[VR]]="PAS DE VR","PAS DE VR","")</f>
        <v/>
      </c>
    </row>
    <row r="316" spans="6:6" x14ac:dyDescent="0.25">
      <c r="F316" s="1" t="str">
        <f>IF(Tableau1[[#This Row],[VR]]="PAS DE VR","PAS DE VR","")</f>
        <v/>
      </c>
    </row>
    <row r="317" spans="6:6" x14ac:dyDescent="0.25">
      <c r="F317" s="1" t="str">
        <f>IF(Tableau1[[#This Row],[VR]]="PAS DE VR","PAS DE VR","")</f>
        <v/>
      </c>
    </row>
    <row r="318" spans="6:6" x14ac:dyDescent="0.25">
      <c r="F318" s="1" t="str">
        <f>IF(Tableau1[[#This Row],[VR]]="PAS DE VR","PAS DE VR","")</f>
        <v/>
      </c>
    </row>
    <row r="319" spans="6:6" x14ac:dyDescent="0.25">
      <c r="F319" s="1" t="str">
        <f>IF(Tableau1[[#This Row],[VR]]="PAS DE VR","PAS DE VR","")</f>
        <v/>
      </c>
    </row>
    <row r="320" spans="6:6" x14ac:dyDescent="0.25">
      <c r="F320" s="1" t="str">
        <f>IF(Tableau1[[#This Row],[VR]]="PAS DE VR","PAS DE VR","")</f>
        <v/>
      </c>
    </row>
    <row r="321" spans="6:6" x14ac:dyDescent="0.25">
      <c r="F321" s="1" t="str">
        <f>IF(Tableau1[[#This Row],[VR]]="PAS DE VR","PAS DE VR","")</f>
        <v/>
      </c>
    </row>
    <row r="322" spans="6:6" x14ac:dyDescent="0.25">
      <c r="F322" s="1" t="str">
        <f>IF(Tableau1[[#This Row],[VR]]="PAS DE VR","PAS DE VR","")</f>
        <v/>
      </c>
    </row>
    <row r="323" spans="6:6" x14ac:dyDescent="0.25">
      <c r="F323" s="1" t="str">
        <f>IF(Tableau1[[#This Row],[VR]]="PAS DE VR","PAS DE VR","")</f>
        <v/>
      </c>
    </row>
    <row r="324" spans="6:6" x14ac:dyDescent="0.25">
      <c r="F324" s="1" t="str">
        <f>IF(Tableau1[[#This Row],[VR]]="PAS DE VR","PAS DE VR","")</f>
        <v/>
      </c>
    </row>
    <row r="325" spans="6:6" x14ac:dyDescent="0.25">
      <c r="F325" s="1" t="str">
        <f>IF(Tableau1[[#This Row],[VR]]="PAS DE VR","PAS DE VR","")</f>
        <v/>
      </c>
    </row>
    <row r="326" spans="6:6" x14ac:dyDescent="0.25">
      <c r="F326" s="1" t="str">
        <f>IF(Tableau1[[#This Row],[VR]]="PAS DE VR","PAS DE VR","")</f>
        <v/>
      </c>
    </row>
    <row r="327" spans="6:6" x14ac:dyDescent="0.25">
      <c r="F327" s="1" t="str">
        <f>IF(Tableau1[[#This Row],[VR]]="PAS DE VR","PAS DE VR","")</f>
        <v/>
      </c>
    </row>
    <row r="328" spans="6:6" x14ac:dyDescent="0.25">
      <c r="F328" s="1" t="str">
        <f>IF(Tableau1[[#This Row],[VR]]="PAS DE VR","PAS DE VR","")</f>
        <v/>
      </c>
    </row>
    <row r="329" spans="6:6" x14ac:dyDescent="0.25">
      <c r="F329" s="1" t="str">
        <f>IF(Tableau1[[#This Row],[VR]]="PAS DE VR","PAS DE VR","")</f>
        <v/>
      </c>
    </row>
    <row r="330" spans="6:6" x14ac:dyDescent="0.25">
      <c r="F330" s="1" t="str">
        <f>IF(Tableau1[[#This Row],[VR]]="PAS DE VR","PAS DE VR","")</f>
        <v/>
      </c>
    </row>
    <row r="331" spans="6:6" x14ac:dyDescent="0.25">
      <c r="F331" s="1" t="str">
        <f>IF(Tableau1[[#This Row],[VR]]="PAS DE VR","PAS DE VR","")</f>
        <v/>
      </c>
    </row>
    <row r="332" spans="6:6" x14ac:dyDescent="0.25">
      <c r="F332" s="1" t="str">
        <f>IF(Tableau1[[#This Row],[VR]]="PAS DE VR","PAS DE VR","")</f>
        <v/>
      </c>
    </row>
    <row r="333" spans="6:6" x14ac:dyDescent="0.25">
      <c r="F333" s="1" t="str">
        <f>IF(Tableau1[[#This Row],[VR]]="PAS DE VR","PAS DE VR","")</f>
        <v/>
      </c>
    </row>
    <row r="334" spans="6:6" x14ac:dyDescent="0.25">
      <c r="F334" s="1" t="str">
        <f>IF(Tableau1[[#This Row],[VR]]="PAS DE VR","PAS DE VR","")</f>
        <v/>
      </c>
    </row>
    <row r="335" spans="6:6" x14ac:dyDescent="0.25">
      <c r="F335" s="1" t="str">
        <f>IF(Tableau1[[#This Row],[VR]]="PAS DE VR","PAS DE VR","")</f>
        <v/>
      </c>
    </row>
    <row r="336" spans="6:6" x14ac:dyDescent="0.25">
      <c r="F336" s="1" t="str">
        <f>IF(Tableau1[[#This Row],[VR]]="PAS DE VR","PAS DE VR","")</f>
        <v/>
      </c>
    </row>
    <row r="337" spans="6:6" x14ac:dyDescent="0.25">
      <c r="F337" s="1" t="str">
        <f>IF(Tableau1[[#This Row],[VR]]="PAS DE VR","PAS DE VR","")</f>
        <v/>
      </c>
    </row>
    <row r="338" spans="6:6" x14ac:dyDescent="0.25">
      <c r="F338" s="1" t="str">
        <f>IF(Tableau1[[#This Row],[VR]]="PAS DE VR","PAS DE VR","")</f>
        <v/>
      </c>
    </row>
    <row r="339" spans="6:6" x14ac:dyDescent="0.25">
      <c r="F339" s="1" t="str">
        <f>IF(Tableau1[[#This Row],[VR]]="PAS DE VR","PAS DE VR","")</f>
        <v/>
      </c>
    </row>
    <row r="340" spans="6:6" x14ac:dyDescent="0.25">
      <c r="F340" s="1" t="str">
        <f>IF(Tableau1[[#This Row],[VR]]="PAS DE VR","PAS DE VR","")</f>
        <v/>
      </c>
    </row>
    <row r="341" spans="6:6" x14ac:dyDescent="0.25">
      <c r="F341" s="1" t="str">
        <f>IF(Tableau1[[#This Row],[VR]]="PAS DE VR","PAS DE VR","")</f>
        <v/>
      </c>
    </row>
    <row r="342" spans="6:6" x14ac:dyDescent="0.25">
      <c r="F342" s="1" t="str">
        <f>IF(Tableau1[[#This Row],[VR]]="PAS DE VR","PAS DE VR","")</f>
        <v/>
      </c>
    </row>
    <row r="343" spans="6:6" x14ac:dyDescent="0.25">
      <c r="F343" s="1" t="str">
        <f>IF(Tableau1[[#This Row],[VR]]="PAS DE VR","PAS DE VR","")</f>
        <v/>
      </c>
    </row>
    <row r="344" spans="6:6" x14ac:dyDescent="0.25">
      <c r="F344" s="1" t="str">
        <f>IF(Tableau1[[#This Row],[VR]]="PAS DE VR","PAS DE VR","")</f>
        <v/>
      </c>
    </row>
    <row r="345" spans="6:6" x14ac:dyDescent="0.25">
      <c r="F345" s="1" t="str">
        <f>IF(Tableau1[[#This Row],[VR]]="PAS DE VR","PAS DE VR","")</f>
        <v/>
      </c>
    </row>
    <row r="346" spans="6:6" x14ac:dyDescent="0.25">
      <c r="F346" s="1" t="str">
        <f>IF(Tableau1[[#This Row],[VR]]="PAS DE VR","PAS DE VR","")</f>
        <v/>
      </c>
    </row>
    <row r="347" spans="6:6" x14ac:dyDescent="0.25">
      <c r="F347" s="1" t="str">
        <f>IF(Tableau1[[#This Row],[VR]]="PAS DE VR","PAS DE VR","")</f>
        <v/>
      </c>
    </row>
    <row r="348" spans="6:6" x14ac:dyDescent="0.25">
      <c r="F348" s="1" t="str">
        <f>IF(Tableau1[[#This Row],[VR]]="PAS DE VR","PAS DE VR","")</f>
        <v/>
      </c>
    </row>
    <row r="349" spans="6:6" x14ac:dyDescent="0.25">
      <c r="F349" s="1" t="str">
        <f>IF(Tableau1[[#This Row],[VR]]="PAS DE VR","PAS DE VR","")</f>
        <v/>
      </c>
    </row>
    <row r="350" spans="6:6" x14ac:dyDescent="0.25">
      <c r="F350" s="1" t="str">
        <f>IF(Tableau1[[#This Row],[VR]]="PAS DE VR","PAS DE VR","")</f>
        <v/>
      </c>
    </row>
    <row r="351" spans="6:6" x14ac:dyDescent="0.25">
      <c r="F351" s="1" t="str">
        <f>IF(Tableau1[[#This Row],[VR]]="PAS DE VR","PAS DE VR","")</f>
        <v/>
      </c>
    </row>
    <row r="352" spans="6:6" x14ac:dyDescent="0.25">
      <c r="F352" s="1" t="str">
        <f>IF(Tableau1[[#This Row],[VR]]="PAS DE VR","PAS DE VR","")</f>
        <v/>
      </c>
    </row>
    <row r="353" spans="6:6" x14ac:dyDescent="0.25">
      <c r="F353" s="1" t="str">
        <f>IF(Tableau1[[#This Row],[VR]]="PAS DE VR","PAS DE VR","")</f>
        <v/>
      </c>
    </row>
    <row r="354" spans="6:6" x14ac:dyDescent="0.25">
      <c r="F354" s="1" t="str">
        <f>IF(Tableau1[[#This Row],[VR]]="PAS DE VR","PAS DE VR","")</f>
        <v/>
      </c>
    </row>
    <row r="355" spans="6:6" x14ac:dyDescent="0.25">
      <c r="F355" s="1" t="str">
        <f>IF(Tableau1[[#This Row],[VR]]="PAS DE VR","PAS DE VR","")</f>
        <v/>
      </c>
    </row>
    <row r="356" spans="6:6" x14ac:dyDescent="0.25">
      <c r="F356" s="1" t="str">
        <f>IF(Tableau1[[#This Row],[VR]]="PAS DE VR","PAS DE VR","")</f>
        <v/>
      </c>
    </row>
    <row r="357" spans="6:6" x14ac:dyDescent="0.25">
      <c r="F357" s="1" t="str">
        <f>IF(Tableau1[[#This Row],[VR]]="PAS DE VR","PAS DE VR","")</f>
        <v/>
      </c>
    </row>
    <row r="358" spans="6:6" x14ac:dyDescent="0.25">
      <c r="F358" s="1" t="str">
        <f>IF(Tableau1[[#This Row],[VR]]="PAS DE VR","PAS DE VR","")</f>
        <v/>
      </c>
    </row>
    <row r="359" spans="6:6" x14ac:dyDescent="0.25">
      <c r="F359" s="1" t="str">
        <f>IF(Tableau1[[#This Row],[VR]]="PAS DE VR","PAS DE VR","")</f>
        <v/>
      </c>
    </row>
    <row r="360" spans="6:6" x14ac:dyDescent="0.25">
      <c r="F360" s="1" t="str">
        <f>IF(Tableau1[[#This Row],[VR]]="PAS DE VR","PAS DE VR","")</f>
        <v/>
      </c>
    </row>
    <row r="361" spans="6:6" x14ac:dyDescent="0.25">
      <c r="F361" s="1" t="str">
        <f>IF(Tableau1[[#This Row],[VR]]="PAS DE VR","PAS DE VR","")</f>
        <v/>
      </c>
    </row>
    <row r="362" spans="6:6" x14ac:dyDescent="0.25">
      <c r="F362" s="1" t="str">
        <f>IF(Tableau1[[#This Row],[VR]]="PAS DE VR","PAS DE VR","")</f>
        <v/>
      </c>
    </row>
    <row r="363" spans="6:6" x14ac:dyDescent="0.25">
      <c r="F363" s="1" t="str">
        <f>IF(Tableau1[[#This Row],[VR]]="PAS DE VR","PAS DE VR","")</f>
        <v/>
      </c>
    </row>
    <row r="364" spans="6:6" x14ac:dyDescent="0.25">
      <c r="F364" s="1" t="str">
        <f>IF(Tableau1[[#This Row],[VR]]="PAS DE VR","PAS DE VR","")</f>
        <v/>
      </c>
    </row>
    <row r="365" spans="6:6" x14ac:dyDescent="0.25">
      <c r="F365" s="1" t="str">
        <f>IF(Tableau1[[#This Row],[VR]]="PAS DE VR","PAS DE VR","")</f>
        <v/>
      </c>
    </row>
    <row r="366" spans="6:6" x14ac:dyDescent="0.25">
      <c r="F366" s="1" t="str">
        <f>IF(Tableau1[[#This Row],[VR]]="PAS DE VR","PAS DE VR","")</f>
        <v/>
      </c>
    </row>
    <row r="367" spans="6:6" x14ac:dyDescent="0.25">
      <c r="F367" s="1" t="str">
        <f>IF(Tableau1[[#This Row],[VR]]="PAS DE VR","PAS DE VR","")</f>
        <v/>
      </c>
    </row>
    <row r="368" spans="6:6" x14ac:dyDescent="0.25">
      <c r="F368" s="1" t="str">
        <f>IF(Tableau1[[#This Row],[VR]]="PAS DE VR","PAS DE VR","")</f>
        <v/>
      </c>
    </row>
    <row r="369" spans="6:6" x14ac:dyDescent="0.25">
      <c r="F369" s="1" t="str">
        <f>IF(Tableau1[[#This Row],[VR]]="PAS DE VR","PAS DE VR","")</f>
        <v/>
      </c>
    </row>
    <row r="370" spans="6:6" x14ac:dyDescent="0.25">
      <c r="F370" s="1" t="str">
        <f>IF(Tableau1[[#This Row],[VR]]="PAS DE VR","PAS DE VR","")</f>
        <v/>
      </c>
    </row>
    <row r="371" spans="6:6" x14ac:dyDescent="0.25">
      <c r="F371" s="1" t="str">
        <f>IF(Tableau1[[#This Row],[VR]]="PAS DE VR","PAS DE VR","")</f>
        <v/>
      </c>
    </row>
    <row r="372" spans="6:6" x14ac:dyDescent="0.25">
      <c r="F372" s="1" t="str">
        <f>IF(Tableau1[[#This Row],[VR]]="PAS DE VR","PAS DE VR","")</f>
        <v/>
      </c>
    </row>
    <row r="373" spans="6:6" x14ac:dyDescent="0.25">
      <c r="F373" s="1" t="str">
        <f>IF(Tableau1[[#This Row],[VR]]="PAS DE VR","PAS DE VR","")</f>
        <v/>
      </c>
    </row>
    <row r="374" spans="6:6" x14ac:dyDescent="0.25">
      <c r="F374" s="1" t="str">
        <f>IF(Tableau1[[#This Row],[VR]]="PAS DE VR","PAS DE VR","")</f>
        <v/>
      </c>
    </row>
    <row r="375" spans="6:6" x14ac:dyDescent="0.25">
      <c r="F375" s="1" t="str">
        <f>IF(Tableau1[[#This Row],[VR]]="PAS DE VR","PAS DE VR","")</f>
        <v/>
      </c>
    </row>
    <row r="376" spans="6:6" x14ac:dyDescent="0.25">
      <c r="F376" s="1" t="str">
        <f>IF(Tableau1[[#This Row],[VR]]="PAS DE VR","PAS DE VR","")</f>
        <v/>
      </c>
    </row>
    <row r="377" spans="6:6" x14ac:dyDescent="0.25">
      <c r="F377" s="1" t="str">
        <f>IF(Tableau1[[#This Row],[VR]]="PAS DE VR","PAS DE VR","")</f>
        <v/>
      </c>
    </row>
    <row r="378" spans="6:6" x14ac:dyDescent="0.25">
      <c r="F378" s="1" t="str">
        <f>IF(Tableau1[[#This Row],[VR]]="PAS DE VR","PAS DE VR","")</f>
        <v/>
      </c>
    </row>
    <row r="379" spans="6:6" x14ac:dyDescent="0.25">
      <c r="F379" s="1" t="str">
        <f>IF(Tableau1[[#This Row],[VR]]="PAS DE VR","PAS DE VR","")</f>
        <v/>
      </c>
    </row>
    <row r="380" spans="6:6" x14ac:dyDescent="0.25">
      <c r="F380" s="1" t="str">
        <f>IF(Tableau1[[#This Row],[VR]]="PAS DE VR","PAS DE VR","")</f>
        <v/>
      </c>
    </row>
    <row r="381" spans="6:6" x14ac:dyDescent="0.25">
      <c r="F381" s="1" t="str">
        <f>IF(Tableau1[[#This Row],[VR]]="PAS DE VR","PAS DE VR","")</f>
        <v/>
      </c>
    </row>
    <row r="382" spans="6:6" x14ac:dyDescent="0.25">
      <c r="F382" s="1" t="str">
        <f>IF(Tableau1[[#This Row],[VR]]="PAS DE VR","PAS DE VR","")</f>
        <v/>
      </c>
    </row>
    <row r="383" spans="6:6" x14ac:dyDescent="0.25">
      <c r="F383" s="1" t="str">
        <f>IF(Tableau1[[#This Row],[VR]]="PAS DE VR","PAS DE VR","")</f>
        <v/>
      </c>
    </row>
    <row r="384" spans="6:6" x14ac:dyDescent="0.25">
      <c r="F384" s="1" t="str">
        <f>IF(Tableau1[[#This Row],[VR]]="PAS DE VR","PAS DE VR","")</f>
        <v/>
      </c>
    </row>
    <row r="385" spans="6:6" x14ac:dyDescent="0.25">
      <c r="F385" s="1" t="str">
        <f>IF(Tableau1[[#This Row],[VR]]="PAS DE VR","PAS DE VR","")</f>
        <v/>
      </c>
    </row>
    <row r="386" spans="6:6" x14ac:dyDescent="0.25">
      <c r="F386" s="1" t="str">
        <f>IF(Tableau1[[#This Row],[VR]]="PAS DE VR","PAS DE VR","")</f>
        <v/>
      </c>
    </row>
    <row r="387" spans="6:6" x14ac:dyDescent="0.25">
      <c r="F387" s="1" t="str">
        <f>IF(Tableau1[[#This Row],[VR]]="PAS DE VR","PAS DE VR","")</f>
        <v/>
      </c>
    </row>
  </sheetData>
  <mergeCells count="1">
    <mergeCell ref="P1:R1"/>
  </mergeCells>
  <dataValidations disablePrompts="1" count="1">
    <dataValidation type="list" allowBlank="1" showInputMessage="1" showErrorMessage="1" sqref="G64:G314">
      <formula1>"SEUIL ALU,SEUIL PVC"</formula1>
    </dataValidation>
  </dataValidations>
  <pageMargins left="0.70866141732283472" right="0.70866141732283472" top="0.74803149606299213" bottom="0.74803149606299213" header="0.31496062992125984" footer="0.31496062992125984"/>
  <pageSetup paperSize="9" scale="4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8">
        <x14:dataValidation type="list" allowBlank="1" showInputMessage="1" showErrorMessage="1">
          <x14:formula1>
            <xm:f>menu!$F$2:$F$10</xm:f>
          </x14:formula1>
          <xm:sqref>H64:H260</xm:sqref>
        </x14:dataValidation>
        <x14:dataValidation type="list" allowBlank="1" showInputMessage="1" showErrorMessage="1">
          <x14:formula1>
            <xm:f>menu!$G$2:$G$19</xm:f>
          </x14:formula1>
          <xm:sqref>I64:I275</xm:sqref>
        </x14:dataValidation>
        <x14:dataValidation type="list" allowBlank="1" showInputMessage="1" showErrorMessage="1">
          <x14:formula1>
            <xm:f>menu!$H$2:$H$7</xm:f>
          </x14:formula1>
          <xm:sqref>J64:J269</xm:sqref>
        </x14:dataValidation>
        <x14:dataValidation type="list" allowBlank="1" showInputMessage="1" showErrorMessage="1">
          <x14:formula1>
            <xm:f>menu!$B$2:$B$16</xm:f>
          </x14:formula1>
          <xm:sqref>C64:C385</xm:sqref>
        </x14:dataValidation>
        <x14:dataValidation type="list" allowBlank="1" showInputMessage="1" showErrorMessage="1">
          <x14:formula1>
            <xm:f>menu!$A$2:$A$9</xm:f>
          </x14:formula1>
          <xm:sqref>B65:B335</xm:sqref>
        </x14:dataValidation>
        <x14:dataValidation type="list" allowBlank="1" showInputMessage="1" showErrorMessage="1">
          <x14:formula1>
            <xm:f>menu!$C$2:$C$8</xm:f>
          </x14:formula1>
          <xm:sqref>E65:E385</xm:sqref>
        </x14:dataValidation>
        <x14:dataValidation type="list" allowBlank="1" showInputMessage="1" showErrorMessage="1">
          <x14:formula1>
            <xm:f>menu!$D$2:$D$7</xm:f>
          </x14:formula1>
          <xm:sqref>F65:F90 F92</xm:sqref>
        </x14:dataValidation>
        <x14:dataValidation type="list" allowBlank="1" showInputMessage="1">
          <x14:formula1>
            <xm:f>menu!$D$2:$D$7</xm:f>
          </x14:formula1>
          <xm:sqref>F91 F93:F387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F7" sqref="F7"/>
    </sheetView>
  </sheetViews>
  <sheetFormatPr baseColWidth="10" defaultRowHeight="15" x14ac:dyDescent="0.25"/>
  <cols>
    <col min="2" max="2" width="81.7109375" bestFit="1" customWidth="1"/>
    <col min="3" max="3" width="11.42578125" style="19"/>
  </cols>
  <sheetData>
    <row r="1" spans="1:3" x14ac:dyDescent="0.25">
      <c r="A1" t="s">
        <v>105</v>
      </c>
      <c r="B1" t="s">
        <v>106</v>
      </c>
      <c r="C1" s="19" t="s">
        <v>107</v>
      </c>
    </row>
    <row r="2" spans="1:3" ht="27.75" customHeight="1" x14ac:dyDescent="0.25">
      <c r="B2" t="s">
        <v>80</v>
      </c>
      <c r="C2" s="21">
        <v>1</v>
      </c>
    </row>
    <row r="3" spans="1:3" ht="27.75" customHeight="1" x14ac:dyDescent="0.25">
      <c r="B3" t="s">
        <v>81</v>
      </c>
      <c r="C3" s="21" t="s">
        <v>82</v>
      </c>
    </row>
    <row r="4" spans="1:3" ht="27.75" customHeight="1" x14ac:dyDescent="0.25">
      <c r="B4" t="s">
        <v>86</v>
      </c>
      <c r="C4" s="21" t="s">
        <v>87</v>
      </c>
    </row>
    <row r="5" spans="1:3" ht="27.75" customHeight="1" x14ac:dyDescent="0.25">
      <c r="B5" t="s">
        <v>83</v>
      </c>
      <c r="C5" s="21" t="s">
        <v>84</v>
      </c>
    </row>
    <row r="6" spans="1:3" ht="27.75" customHeight="1" x14ac:dyDescent="0.25">
      <c r="B6" t="s">
        <v>85</v>
      </c>
      <c r="C6" s="21">
        <v>24</v>
      </c>
    </row>
    <row r="7" spans="1:3" ht="27.75" customHeight="1" x14ac:dyDescent="0.25">
      <c r="B7" t="s">
        <v>89</v>
      </c>
      <c r="C7" s="21">
        <v>40</v>
      </c>
    </row>
    <row r="8" spans="1:3" ht="27.75" customHeight="1" x14ac:dyDescent="0.25">
      <c r="B8" t="s">
        <v>97</v>
      </c>
      <c r="C8" s="21">
        <v>6.05</v>
      </c>
    </row>
    <row r="9" spans="1:3" ht="27.75" customHeight="1" x14ac:dyDescent="0.25">
      <c r="B9" t="s">
        <v>98</v>
      </c>
      <c r="C9" s="21">
        <v>9.5</v>
      </c>
    </row>
    <row r="10" spans="1:3" ht="27.75" customHeight="1" x14ac:dyDescent="0.25">
      <c r="B10" t="s">
        <v>92</v>
      </c>
      <c r="C10" s="21">
        <v>31</v>
      </c>
    </row>
    <row r="11" spans="1:3" ht="27.75" customHeight="1" x14ac:dyDescent="0.25">
      <c r="B11" t="s">
        <v>93</v>
      </c>
      <c r="C11" s="21">
        <v>37</v>
      </c>
    </row>
    <row r="12" spans="1:3" ht="27.75" customHeight="1" x14ac:dyDescent="0.25">
      <c r="B12" t="s">
        <v>94</v>
      </c>
      <c r="C12" s="21">
        <v>50</v>
      </c>
    </row>
    <row r="13" spans="1:3" ht="27.75" customHeight="1" x14ac:dyDescent="0.25">
      <c r="B13" t="s">
        <v>95</v>
      </c>
      <c r="C13" s="21" t="s">
        <v>96</v>
      </c>
    </row>
    <row r="14" spans="1:3" ht="27.75" customHeight="1" x14ac:dyDescent="0.25">
      <c r="B14" t="s">
        <v>99</v>
      </c>
      <c r="C14" s="21" t="s">
        <v>100</v>
      </c>
    </row>
    <row r="15" spans="1:3" ht="27.75" customHeight="1" x14ac:dyDescent="0.25">
      <c r="B15" t="s">
        <v>101</v>
      </c>
      <c r="C15" s="19">
        <v>5.59</v>
      </c>
    </row>
    <row r="16" spans="1:3" ht="27.75" customHeight="1" x14ac:dyDescent="0.25">
      <c r="B16" t="s">
        <v>102</v>
      </c>
      <c r="C16" s="19">
        <v>57.5</v>
      </c>
    </row>
    <row r="17" spans="2:3" ht="27.75" customHeight="1" x14ac:dyDescent="0.25">
      <c r="B17" t="s">
        <v>103</v>
      </c>
      <c r="C17" s="19">
        <v>15.61</v>
      </c>
    </row>
    <row r="18" spans="2:3" ht="27.75" customHeight="1" x14ac:dyDescent="0.25">
      <c r="B18" t="s">
        <v>104</v>
      </c>
      <c r="C18" s="19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>
      <selection activeCell="C2" sqref="C2"/>
    </sheetView>
  </sheetViews>
  <sheetFormatPr baseColWidth="10" defaultRowHeight="15" x14ac:dyDescent="0.25"/>
  <cols>
    <col min="1" max="1" width="17.42578125" bestFit="1" customWidth="1"/>
    <col min="2" max="2" width="17.85546875" bestFit="1" customWidth="1"/>
    <col min="3" max="3" width="32.140625" bestFit="1" customWidth="1"/>
    <col min="4" max="4" width="40.140625" bestFit="1" customWidth="1"/>
    <col min="5" max="5" width="9.140625" bestFit="1" customWidth="1"/>
    <col min="6" max="6" width="23.42578125" bestFit="1" customWidth="1"/>
    <col min="7" max="7" width="20.42578125" bestFit="1" customWidth="1"/>
    <col min="8" max="8" width="15.42578125" bestFit="1" customWidth="1"/>
  </cols>
  <sheetData>
    <row r="1" spans="1:8" ht="24" thickBot="1" x14ac:dyDescent="0.3">
      <c r="A1" s="14" t="s">
        <v>71</v>
      </c>
      <c r="B1" s="14" t="s">
        <v>72</v>
      </c>
      <c r="C1" s="14" t="s">
        <v>5</v>
      </c>
      <c r="D1" s="14" t="s">
        <v>6</v>
      </c>
      <c r="E1" s="14" t="s">
        <v>7</v>
      </c>
      <c r="F1" s="14" t="s">
        <v>8</v>
      </c>
      <c r="G1" s="14" t="s">
        <v>9</v>
      </c>
      <c r="H1" s="14" t="s">
        <v>10</v>
      </c>
    </row>
    <row r="2" spans="1:8" x14ac:dyDescent="0.25">
      <c r="A2" t="s">
        <v>19</v>
      </c>
      <c r="B2" t="s">
        <v>28</v>
      </c>
      <c r="C2" s="13" t="s">
        <v>30</v>
      </c>
      <c r="D2" s="13" t="s">
        <v>23</v>
      </c>
      <c r="F2" s="13" t="s">
        <v>24</v>
      </c>
      <c r="G2" s="16" t="s">
        <v>61</v>
      </c>
      <c r="H2" s="16" t="s">
        <v>70</v>
      </c>
    </row>
    <row r="3" spans="1:8" x14ac:dyDescent="0.25">
      <c r="A3" t="s">
        <v>33</v>
      </c>
      <c r="B3" t="s">
        <v>73</v>
      </c>
      <c r="C3" s="12" t="s">
        <v>22</v>
      </c>
      <c r="D3" s="12" t="s">
        <v>37</v>
      </c>
      <c r="F3" s="12" t="s">
        <v>35</v>
      </c>
      <c r="G3" s="17" t="s">
        <v>62</v>
      </c>
      <c r="H3" s="17" t="s">
        <v>38</v>
      </c>
    </row>
    <row r="4" spans="1:8" x14ac:dyDescent="0.25">
      <c r="A4" t="s">
        <v>42</v>
      </c>
      <c r="B4" t="s">
        <v>74</v>
      </c>
      <c r="C4" s="13" t="s">
        <v>39</v>
      </c>
      <c r="D4" s="13" t="s">
        <v>49</v>
      </c>
      <c r="F4" s="12" t="s">
        <v>31</v>
      </c>
      <c r="G4" s="18" t="s">
        <v>32</v>
      </c>
      <c r="H4" t="s">
        <v>77</v>
      </c>
    </row>
    <row r="5" spans="1:8" x14ac:dyDescent="0.25">
      <c r="A5" t="s">
        <v>52</v>
      </c>
      <c r="B5" t="s">
        <v>46</v>
      </c>
      <c r="C5" t="s">
        <v>91</v>
      </c>
      <c r="D5" t="s">
        <v>39</v>
      </c>
      <c r="F5" s="12" t="s">
        <v>59</v>
      </c>
      <c r="G5" s="18" t="s">
        <v>63</v>
      </c>
    </row>
    <row r="6" spans="1:8" x14ac:dyDescent="0.25">
      <c r="B6" t="s">
        <v>47</v>
      </c>
      <c r="D6" s="20"/>
      <c r="F6" s="15" t="s">
        <v>60</v>
      </c>
      <c r="G6" s="18" t="s">
        <v>64</v>
      </c>
    </row>
    <row r="7" spans="1:8" x14ac:dyDescent="0.25">
      <c r="B7" t="s">
        <v>75</v>
      </c>
      <c r="G7" s="18" t="s">
        <v>65</v>
      </c>
    </row>
    <row r="8" spans="1:8" x14ac:dyDescent="0.25">
      <c r="B8" t="s">
        <v>50</v>
      </c>
      <c r="G8" s="18" t="s">
        <v>56</v>
      </c>
    </row>
    <row r="9" spans="1:8" x14ac:dyDescent="0.25">
      <c r="B9" t="s">
        <v>51</v>
      </c>
      <c r="G9" s="18" t="s">
        <v>25</v>
      </c>
    </row>
    <row r="10" spans="1:8" x14ac:dyDescent="0.25">
      <c r="B10" t="s">
        <v>76</v>
      </c>
      <c r="G10" s="18" t="s">
        <v>44</v>
      </c>
    </row>
    <row r="11" spans="1:8" x14ac:dyDescent="0.25">
      <c r="B11" t="s">
        <v>79</v>
      </c>
      <c r="G11" s="18" t="s">
        <v>55</v>
      </c>
    </row>
    <row r="12" spans="1:8" x14ac:dyDescent="0.25">
      <c r="G12" s="18" t="s">
        <v>66</v>
      </c>
    </row>
    <row r="13" spans="1:8" x14ac:dyDescent="0.25">
      <c r="G13" s="18" t="s">
        <v>27</v>
      </c>
    </row>
    <row r="14" spans="1:8" x14ac:dyDescent="0.25">
      <c r="G14" s="18" t="s">
        <v>67</v>
      </c>
    </row>
    <row r="15" spans="1:8" x14ac:dyDescent="0.25">
      <c r="G15" s="18" t="s">
        <v>41</v>
      </c>
    </row>
    <row r="16" spans="1:8" x14ac:dyDescent="0.25">
      <c r="G16" s="18" t="s">
        <v>68</v>
      </c>
    </row>
    <row r="17" spans="7:7" x14ac:dyDescent="0.25">
      <c r="G17" s="18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15</vt:i4>
      </vt:variant>
    </vt:vector>
  </HeadingPairs>
  <TitlesOfParts>
    <vt:vector size="19" baseType="lpstr">
      <vt:lpstr>RECHERCHE</vt:lpstr>
      <vt:lpstr>PU PVC</vt:lpstr>
      <vt:lpstr>OPTION</vt:lpstr>
      <vt:lpstr>menu</vt:lpstr>
      <vt:lpstr>ACOU</vt:lpstr>
      <vt:lpstr>HAUTEUR</vt:lpstr>
      <vt:lpstr>LARGEUR</vt:lpstr>
      <vt:lpstr>Numref</vt:lpstr>
      <vt:lpstr>PM_2</vt:lpstr>
      <vt:lpstr>POSE</vt:lpstr>
      <vt:lpstr>PU</vt:lpstr>
      <vt:lpstr>SEUIL</vt:lpstr>
      <vt:lpstr>SURF_MEN</vt:lpstr>
      <vt:lpstr>TABLIER_VR</vt:lpstr>
      <vt:lpstr>TEINTE</vt:lpstr>
      <vt:lpstr>Typo1</vt:lpstr>
      <vt:lpstr>typo2</vt:lpstr>
      <vt:lpstr>Typologie</vt:lpstr>
      <vt:lpstr>VR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2019-02-25T14:45:01Z</cp:lastPrinted>
  <dcterms:created xsi:type="dcterms:W3CDTF">2019-02-25T12:17:27Z</dcterms:created>
  <dcterms:modified xsi:type="dcterms:W3CDTF">2019-02-26T16:03:41Z</dcterms:modified>
</cp:coreProperties>
</file>