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évin.USCHARTRONS\Desktop\"/>
    </mc:Choice>
  </mc:AlternateContent>
  <bookViews>
    <workbookView xWindow="0" yWindow="0" windowWidth="20490" windowHeight="7620"/>
  </bookViews>
  <sheets>
    <sheet name="Mars (2)" sheetId="1" r:id="rId1"/>
  </sheets>
  <externalReferences>
    <externalReference r:id="rId2"/>
  </externalReferences>
  <definedNames>
    <definedName name="_xlnm._FilterDatabase" localSheetId="0" hidden="1">'Mars (2)'!$D$6:$AD$6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66" i="1" l="1"/>
  <c r="Q65" i="1"/>
  <c r="M65" i="1"/>
  <c r="Q64" i="1"/>
  <c r="M64" i="1"/>
  <c r="Q63" i="1"/>
  <c r="O63" i="1"/>
  <c r="M63" i="1"/>
  <c r="AD62" i="1"/>
  <c r="Q62" i="1"/>
  <c r="M62" i="1"/>
  <c r="K62" i="1"/>
  <c r="AD61" i="1"/>
  <c r="Q61" i="1"/>
  <c r="M61" i="1"/>
  <c r="AD60" i="1"/>
  <c r="Q60" i="1"/>
  <c r="M60" i="1"/>
  <c r="AD59" i="1"/>
  <c r="Q59" i="1"/>
  <c r="O59" i="1"/>
  <c r="M59" i="1"/>
  <c r="I59" i="1"/>
  <c r="AD58" i="1"/>
  <c r="Q58" i="1"/>
  <c r="M58" i="1"/>
  <c r="I58" i="1"/>
  <c r="AD57" i="1"/>
  <c r="Q57" i="1"/>
  <c r="M57" i="1"/>
  <c r="I57" i="1"/>
  <c r="AD56" i="1"/>
  <c r="Q56" i="1"/>
  <c r="M56" i="1"/>
  <c r="I56" i="1"/>
  <c r="AD55" i="1"/>
  <c r="Q55" i="1"/>
  <c r="O55" i="1"/>
  <c r="M55" i="1"/>
  <c r="K55" i="1"/>
  <c r="I55" i="1"/>
  <c r="G55" i="1"/>
  <c r="F55" i="1"/>
  <c r="AD54" i="1"/>
  <c r="Q54" i="1"/>
  <c r="M54" i="1"/>
  <c r="I54" i="1"/>
  <c r="F54" i="1"/>
  <c r="AD53" i="1"/>
  <c r="Q53" i="1"/>
  <c r="M53" i="1"/>
  <c r="I53" i="1"/>
  <c r="F53" i="1"/>
  <c r="AD52" i="1"/>
  <c r="Q52" i="1"/>
  <c r="M52" i="1"/>
  <c r="I52" i="1"/>
  <c r="F52" i="1"/>
  <c r="AD51" i="1"/>
  <c r="Q51" i="1"/>
  <c r="O51" i="1"/>
  <c r="M51" i="1"/>
  <c r="K51" i="1"/>
  <c r="I51" i="1"/>
  <c r="G51" i="1"/>
  <c r="F51" i="1"/>
  <c r="D51" i="1"/>
  <c r="AD50" i="1"/>
  <c r="AC49" i="1"/>
  <c r="Z49" i="1"/>
  <c r="W49" i="1"/>
  <c r="I49" i="1"/>
  <c r="F49" i="1"/>
  <c r="T49" i="1"/>
  <c r="Q49" i="1"/>
  <c r="M49" i="1"/>
  <c r="AF49" i="1"/>
  <c r="AD49" i="1"/>
  <c r="AA49" i="1"/>
  <c r="X49" i="1"/>
  <c r="U49" i="1"/>
  <c r="R49" i="1"/>
  <c r="O49" i="1"/>
  <c r="K49" i="1"/>
  <c r="G49" i="1"/>
  <c r="D49" i="1"/>
  <c r="H47" i="1"/>
  <c r="I47" i="1"/>
  <c r="E47" i="1"/>
  <c r="F47" i="1"/>
  <c r="Y47" i="1"/>
  <c r="Z47" i="1"/>
  <c r="AB47" i="1"/>
  <c r="AC47" i="1"/>
  <c r="M47" i="1"/>
  <c r="Q47" i="1"/>
  <c r="S47" i="1"/>
  <c r="T47" i="1"/>
  <c r="V47" i="1"/>
  <c r="W47" i="1"/>
  <c r="AF47" i="1"/>
  <c r="P47" i="1"/>
  <c r="L47" i="1"/>
  <c r="AA41" i="1"/>
  <c r="X41" i="1"/>
  <c r="U41" i="1"/>
  <c r="R41" i="1"/>
  <c r="O41" i="1"/>
  <c r="K41" i="1"/>
  <c r="G41" i="1"/>
  <c r="D41" i="1"/>
  <c r="AE41" i="1"/>
  <c r="AA44" i="1"/>
  <c r="G44" i="1"/>
  <c r="D44" i="1"/>
  <c r="X44" i="1"/>
  <c r="U44" i="1"/>
  <c r="R44" i="1"/>
  <c r="O44" i="1"/>
  <c r="K44" i="1"/>
  <c r="AF44" i="1"/>
  <c r="AC41" i="1"/>
  <c r="Z41" i="1"/>
  <c r="W41" i="1"/>
  <c r="T41" i="1"/>
  <c r="Q41" i="1"/>
  <c r="N41" i="1"/>
  <c r="M41" i="1"/>
  <c r="J41" i="1"/>
  <c r="I41" i="1"/>
  <c r="F41" i="1"/>
  <c r="AF41" i="1"/>
  <c r="AC44" i="1"/>
  <c r="Z44" i="1"/>
  <c r="W44" i="1"/>
  <c r="T44" i="1"/>
  <c r="Q44" i="1"/>
  <c r="M44" i="1"/>
  <c r="I44" i="1"/>
  <c r="F44" i="1"/>
  <c r="AA42" i="1"/>
  <c r="AC42" i="1"/>
  <c r="X42" i="1"/>
  <c r="Z42" i="1"/>
  <c r="U42" i="1"/>
  <c r="W42" i="1"/>
  <c r="R42" i="1"/>
  <c r="T42" i="1"/>
  <c r="G42" i="1"/>
  <c r="I42" i="1"/>
  <c r="D42" i="1"/>
  <c r="F42" i="1"/>
  <c r="O42" i="1"/>
  <c r="Q42" i="1"/>
  <c r="K42" i="1"/>
  <c r="M42" i="1"/>
  <c r="AF42" i="1"/>
  <c r="AE42" i="1"/>
  <c r="AG41" i="1"/>
  <c r="AD41" i="1"/>
  <c r="M40" i="1"/>
  <c r="I40" i="1"/>
  <c r="AF39" i="1"/>
</calcChain>
</file>

<file path=xl/comments1.xml><?xml version="1.0" encoding="utf-8"?>
<comments xmlns="http://schemas.openxmlformats.org/spreadsheetml/2006/main">
  <authors>
    <author>Kévin FABRA</author>
  </authors>
  <commentList>
    <comment ref="M47" authorId="0" shapeId="0">
      <text>
        <r>
          <rPr>
            <b/>
            <sz val="12"/>
            <color indexed="81"/>
            <rFont val="Tahoma"/>
            <family val="2"/>
          </rPr>
          <t>Si dans la colonne "réel" (colonne M) est indiqué "0", faire la somme de tout les prévi. (Colonne K) en face du 0.</t>
        </r>
      </text>
    </comment>
  </commentList>
</comments>
</file>

<file path=xl/sharedStrings.xml><?xml version="1.0" encoding="utf-8"?>
<sst xmlns="http://schemas.openxmlformats.org/spreadsheetml/2006/main" count="232" uniqueCount="109">
  <si>
    <t xml:space="preserve">RELEVE MENSUEL </t>
  </si>
  <si>
    <t>A.1</t>
  </si>
  <si>
    <t>A.2</t>
  </si>
  <si>
    <t>A.3</t>
  </si>
  <si>
    <t>A.4</t>
  </si>
  <si>
    <t>A.5</t>
  </si>
  <si>
    <t>A.5.1</t>
  </si>
  <si>
    <t>A.6</t>
  </si>
  <si>
    <t>A.7</t>
  </si>
  <si>
    <t>Code</t>
  </si>
  <si>
    <t>f</t>
  </si>
  <si>
    <t>d</t>
  </si>
  <si>
    <t>j</t>
  </si>
  <si>
    <t>Prévi.</t>
  </si>
  <si>
    <t>Garderie Matin</t>
  </si>
  <si>
    <t>Réel</t>
  </si>
  <si>
    <t>P.A.M</t>
  </si>
  <si>
    <t>↗</t>
  </si>
  <si>
    <t>A.P.S / E.M.S</t>
  </si>
  <si>
    <t>C.A.L</t>
  </si>
  <si>
    <r>
      <rPr>
        <b/>
        <sz val="11"/>
        <color theme="1"/>
        <rFont val="Calibri"/>
        <family val="2"/>
        <scheme val="minor"/>
      </rPr>
      <t>Section</t>
    </r>
    <r>
      <rPr>
        <b/>
        <sz val="9"/>
        <color theme="1"/>
        <rFont val="Calibri"/>
        <family val="2"/>
        <scheme val="minor"/>
      </rPr>
      <t xml:space="preserve">                   </t>
    </r>
    <r>
      <rPr>
        <sz val="7"/>
        <color theme="1"/>
        <rFont val="Calibri"/>
        <family val="2"/>
        <scheme val="minor"/>
      </rPr>
      <t>(Séances)</t>
    </r>
  </si>
  <si>
    <r>
      <rPr>
        <b/>
        <sz val="11"/>
        <color theme="1"/>
        <rFont val="Calibri"/>
        <family val="2"/>
        <scheme val="minor"/>
      </rPr>
      <t xml:space="preserve">Section   </t>
    </r>
    <r>
      <rPr>
        <b/>
        <sz val="9"/>
        <color theme="1"/>
        <rFont val="Calibri"/>
        <family val="2"/>
        <scheme val="minor"/>
      </rPr>
      <t xml:space="preserve">                </t>
    </r>
    <r>
      <rPr>
        <sz val="7"/>
        <color theme="1"/>
        <rFont val="Calibri"/>
        <family val="2"/>
        <scheme val="minor"/>
      </rPr>
      <t>(Manifestations)</t>
    </r>
  </si>
  <si>
    <t>M.D.Q</t>
  </si>
  <si>
    <t>Prépa</t>
  </si>
  <si>
    <t>Absences</t>
  </si>
  <si>
    <t>Commentaires</t>
  </si>
  <si>
    <t>Vendredi</t>
  </si>
  <si>
    <t>Samedi</t>
  </si>
  <si>
    <t>Dimanche</t>
  </si>
  <si>
    <t>Lundi</t>
  </si>
  <si>
    <t>Mardi</t>
  </si>
  <si>
    <t>CAL 6  Sousa Merc.</t>
  </si>
  <si>
    <t>NT</t>
  </si>
  <si>
    <t>Mercredi</t>
  </si>
  <si>
    <t>Jeudi</t>
  </si>
  <si>
    <t>CAL 6  Balguerie Merc.</t>
  </si>
  <si>
    <t>APS 3 Stendhal</t>
  </si>
  <si>
    <t>x</t>
  </si>
  <si>
    <t>CAL 3  Stendhal Merc.</t>
  </si>
  <si>
    <t>APS 3 Sousa</t>
  </si>
  <si>
    <t>CAL 3  Sousa Merc.</t>
  </si>
  <si>
    <t>APS 3 Daney</t>
  </si>
  <si>
    <t>CAL 3  Daney Merc.</t>
  </si>
  <si>
    <t>APS 3 Sempe</t>
  </si>
  <si>
    <t>CAL 3  Sempé Merc.</t>
  </si>
  <si>
    <t>PAM 6 Sempe</t>
  </si>
  <si>
    <t>APS 6 Stendhal</t>
  </si>
  <si>
    <t>CAL 6  Stendhal Merc.</t>
  </si>
  <si>
    <t>APS 6 Sempe</t>
  </si>
  <si>
    <t>CAL 6 Dupaty Merc.</t>
  </si>
  <si>
    <t>PAM 6 Dupaty</t>
  </si>
  <si>
    <t>APS 6 Dupaty</t>
  </si>
  <si>
    <t>CAL 3  Stendhal Vac</t>
  </si>
  <si>
    <t>EMS 6 Stendhal</t>
  </si>
  <si>
    <t>CAL 3  Sousa Vac</t>
  </si>
  <si>
    <t>PAM 3 Stendhal</t>
  </si>
  <si>
    <t>EMS 3 Stendhal Soir</t>
  </si>
  <si>
    <t>CAL 3  Daney Vac</t>
  </si>
  <si>
    <t>PAM 3 Sousa</t>
  </si>
  <si>
    <t>EMS 6 Balguerie Soir</t>
  </si>
  <si>
    <t>CAL 3  Sempé Vac</t>
  </si>
  <si>
    <t>Garderie 6 Dupaty</t>
  </si>
  <si>
    <t>PAM 3 Daney</t>
  </si>
  <si>
    <t>EMS 6 Sousa</t>
  </si>
  <si>
    <t>CAL 6  Balguerie Vac</t>
  </si>
  <si>
    <t>Garderie 6 Balguerie</t>
  </si>
  <si>
    <t>PAM 3 Sempe</t>
  </si>
  <si>
    <t>APS 6 Sousa</t>
  </si>
  <si>
    <t>CAL 6 Dupaty Vac</t>
  </si>
  <si>
    <t>Garderie 6 Sempé</t>
  </si>
  <si>
    <t>PAM 6 Stendhal</t>
  </si>
  <si>
    <t>APS 6 Balguerie</t>
  </si>
  <si>
    <t>CAL 6  Stendhal Vac</t>
  </si>
  <si>
    <t>Garderie 6 Sousa</t>
  </si>
  <si>
    <t>PAM 6 Sousa</t>
  </si>
  <si>
    <t>EMS 6 Dupaty Soir</t>
  </si>
  <si>
    <t>CAL 6  Sousa Vac</t>
  </si>
  <si>
    <t>Garderie 6 Stendhal</t>
  </si>
  <si>
    <t>PAM 6 Balguerie</t>
  </si>
  <si>
    <t>EMS 6 Dupaty</t>
  </si>
  <si>
    <r>
      <t xml:space="preserve">Total </t>
    </r>
    <r>
      <rPr>
        <sz val="11"/>
        <color theme="1"/>
        <rFont val="Calibri"/>
        <family val="2"/>
        <scheme val="minor"/>
      </rPr>
      <t>(Total Réel. +  ↗ Total Majoré)</t>
    </r>
  </si>
  <si>
    <r>
      <t xml:space="preserve">Total </t>
    </r>
    <r>
      <rPr>
        <b/>
        <sz val="11"/>
        <color theme="1"/>
        <rFont val="Calibri"/>
        <family val="2"/>
      </rPr>
      <t>→</t>
    </r>
  </si>
  <si>
    <t>Total →</t>
  </si>
  <si>
    <t>Total Prévi.</t>
  </si>
  <si>
    <t>Total Réel.</t>
  </si>
  <si>
    <t xml:space="preserve"> ↗ Total Majoré</t>
  </si>
  <si>
    <t>Total</t>
  </si>
  <si>
    <t>Solde</t>
  </si>
  <si>
    <t>Total % missions</t>
  </si>
  <si>
    <t>Total général % missions</t>
  </si>
  <si>
    <t>Total Absence</t>
  </si>
  <si>
    <t>N.B/abs</t>
  </si>
  <si>
    <t>h/abs</t>
  </si>
  <si>
    <r>
      <rPr>
        <sz val="11"/>
        <rFont val="Calibri"/>
        <family val="2"/>
        <scheme val="minor"/>
      </rPr>
      <t>Total général</t>
    </r>
    <r>
      <rPr>
        <b/>
        <sz val="11"/>
        <color rgb="FFFF0000"/>
        <rFont val="Calibri"/>
        <family val="2"/>
        <scheme val="minor"/>
      </rPr>
      <t xml:space="preserve"> h/abs</t>
    </r>
  </si>
  <si>
    <t>Nbre d'interventions</t>
  </si>
  <si>
    <t>CP</t>
  </si>
  <si>
    <r>
      <rPr>
        <b/>
        <sz val="8"/>
        <rFont val="Calibri"/>
        <family val="2"/>
      </rPr>
      <t>←</t>
    </r>
    <r>
      <rPr>
        <b/>
        <sz val="8"/>
        <rFont val="Calibri"/>
        <family val="2"/>
        <scheme val="minor"/>
      </rPr>
      <t xml:space="preserve"> Total Nbre d'interventions</t>
    </r>
  </si>
  <si>
    <t>RCP</t>
  </si>
  <si>
    <t>MAL</t>
  </si>
  <si>
    <t>MAT</t>
  </si>
  <si>
    <t>PAT</t>
  </si>
  <si>
    <t>CPF</t>
  </si>
  <si>
    <t>AI</t>
  </si>
  <si>
    <t>FP</t>
  </si>
  <si>
    <t>CSS</t>
  </si>
  <si>
    <t>CEF</t>
  </si>
  <si>
    <t>INT</t>
  </si>
  <si>
    <t>CPE</t>
  </si>
  <si>
    <t>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</si>
</sst>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%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</font>
    <font>
      <sz val="7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2"/>
      <name val="Wingdings"/>
      <charset val="2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name val="Calibri"/>
      <family val="2"/>
    </font>
    <font>
      <sz val="8"/>
      <color theme="1"/>
      <name val="Calibri"/>
      <family val="2"/>
      <scheme val="minor"/>
    </font>
    <font>
      <b/>
      <sz val="12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8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rgb="FF777777"/>
      </left>
      <right/>
      <top style="thin">
        <color rgb="FF777777"/>
      </top>
      <bottom/>
      <diagonal/>
    </border>
    <border>
      <left/>
      <right/>
      <top style="thin">
        <color rgb="FF777777"/>
      </top>
      <bottom/>
      <diagonal/>
    </border>
    <border>
      <left/>
      <right style="thin">
        <color rgb="FF777777"/>
      </right>
      <top style="thin">
        <color rgb="FF777777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/>
      <top/>
      <bottom/>
      <diagonal/>
    </border>
    <border>
      <left style="thin">
        <color rgb="FF777777"/>
      </left>
      <right/>
      <top/>
      <bottom/>
      <diagonal/>
    </border>
    <border>
      <left/>
      <right style="thin">
        <color rgb="FF777777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rgb="FF777777"/>
      </right>
      <top/>
      <bottom style="thin">
        <color theme="1" tint="0.499984740745262"/>
      </bottom>
      <diagonal/>
    </border>
    <border>
      <left style="thin">
        <color rgb="FF777777"/>
      </left>
      <right/>
      <top/>
      <bottom style="thin">
        <color rgb="FF777777"/>
      </bottom>
      <diagonal/>
    </border>
    <border>
      <left/>
      <right/>
      <top/>
      <bottom style="thin">
        <color rgb="FF777777"/>
      </bottom>
      <diagonal/>
    </border>
    <border>
      <left/>
      <right style="thin">
        <color rgb="FF777777"/>
      </right>
      <top/>
      <bottom style="thin">
        <color rgb="FF777777"/>
      </bottom>
      <diagonal/>
    </border>
    <border>
      <left/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/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/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/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9">
    <xf numFmtId="0" fontId="0" fillId="0" borderId="0" xfId="0"/>
    <xf numFmtId="0" fontId="3" fillId="2" borderId="0" xfId="0" applyFont="1" applyFill="1" applyAlignment="1">
      <alignment horizontal="center"/>
    </xf>
    <xf numFmtId="17" fontId="0" fillId="0" borderId="0" xfId="0" applyNumberFormat="1" applyAlignment="1">
      <alignment horizontal="center"/>
    </xf>
    <xf numFmtId="0" fontId="4" fillId="0" borderId="0" xfId="0" applyFont="1" applyAlignment="1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8" fillId="0" borderId="7" xfId="0" applyNumberFormat="1" applyFont="1" applyFill="1" applyBorder="1" applyAlignment="1" applyProtection="1">
      <alignment horizontal="center" vertical="center"/>
      <protection locked="0"/>
    </xf>
    <xf numFmtId="0" fontId="9" fillId="0" borderId="8" xfId="0" applyNumberFormat="1" applyFont="1" applyFill="1" applyBorder="1" applyAlignment="1">
      <alignment horizontal="center" vertical="center"/>
    </xf>
    <xf numFmtId="0" fontId="8" fillId="0" borderId="9" xfId="0" applyNumberFormat="1" applyFont="1" applyFill="1" applyBorder="1" applyAlignment="1" applyProtection="1">
      <alignment horizontal="center" vertical="center"/>
      <protection locked="0"/>
    </xf>
    <xf numFmtId="0" fontId="8" fillId="0" borderId="8" xfId="0" applyNumberFormat="1" applyFont="1" applyFill="1" applyBorder="1" applyAlignment="1" applyProtection="1">
      <alignment horizontal="center" vertical="center"/>
      <protection locked="0"/>
    </xf>
    <xf numFmtId="0" fontId="10" fillId="0" borderId="10" xfId="0" applyNumberFormat="1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8" xfId="0" applyNumberFormat="1" applyFont="1" applyFill="1" applyBorder="1" applyAlignment="1">
      <alignment horizontal="center" vertical="center" wrapText="1"/>
    </xf>
    <xf numFmtId="0" fontId="8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12" xfId="0" applyNumberFormat="1" applyFont="1" applyFill="1" applyBorder="1" applyAlignment="1">
      <alignment horizontal="center" vertical="center" wrapText="1"/>
    </xf>
    <xf numFmtId="0" fontId="8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8" fillId="0" borderId="17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NumberFormat="1" applyFont="1" applyFill="1" applyBorder="1" applyAlignment="1">
      <alignment horizontal="center" vertical="center"/>
    </xf>
    <xf numFmtId="0" fontId="8" fillId="0" borderId="1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8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0" xfId="0" applyNumberFormat="1" applyFont="1" applyFill="1" applyBorder="1" applyAlignment="1">
      <alignment horizontal="center" vertical="center" wrapText="1"/>
    </xf>
    <xf numFmtId="0" fontId="8" fillId="3" borderId="19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1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0" xfId="0" applyNumberFormat="1" applyFont="1" applyFill="1" applyBorder="1" applyAlignment="1" applyProtection="1">
      <alignment horizontal="center" vertical="center"/>
      <protection locked="0"/>
    </xf>
    <xf numFmtId="0" fontId="9" fillId="0" borderId="21" xfId="0" applyNumberFormat="1" applyFont="1" applyFill="1" applyBorder="1" applyAlignment="1" applyProtection="1">
      <alignment horizontal="center" vertical="center"/>
      <protection locked="0"/>
    </xf>
    <xf numFmtId="0" fontId="8" fillId="0" borderId="22" xfId="0" applyNumberFormat="1" applyFont="1" applyFill="1" applyBorder="1" applyAlignment="1" applyProtection="1">
      <alignment horizontal="center" vertical="center"/>
      <protection locked="0"/>
    </xf>
    <xf numFmtId="0" fontId="8" fillId="0" borderId="21" xfId="0" applyNumberFormat="1" applyFont="1" applyFill="1" applyBorder="1" applyAlignment="1" applyProtection="1">
      <alignment horizontal="center" vertical="center"/>
      <protection locked="0"/>
    </xf>
    <xf numFmtId="0" fontId="10" fillId="0" borderId="23" xfId="0" applyNumberFormat="1" applyFont="1" applyFill="1" applyBorder="1" applyAlignment="1" applyProtection="1">
      <alignment horizontal="center" vertical="center"/>
      <protection locked="0"/>
    </xf>
    <xf numFmtId="0" fontId="8" fillId="0" borderId="24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26" xfId="0" applyNumberFormat="1" applyFont="1" applyFill="1" applyBorder="1" applyAlignment="1" applyProtection="1">
      <alignment horizontal="center" vertical="center"/>
      <protection locked="0"/>
    </xf>
    <xf numFmtId="0" fontId="8" fillId="0" borderId="27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28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9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2" fillId="0" borderId="30" xfId="0" applyFont="1" applyFill="1" applyBorder="1" applyAlignment="1">
      <alignment vertical="center"/>
    </xf>
    <xf numFmtId="0" fontId="2" fillId="4" borderId="31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4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4" fontId="2" fillId="2" borderId="34" xfId="0" applyNumberFormat="1" applyFont="1" applyFill="1" applyBorder="1" applyAlignment="1">
      <alignment horizontal="center" vertical="center"/>
    </xf>
    <xf numFmtId="164" fontId="2" fillId="2" borderId="3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6" fillId="2" borderId="5" xfId="0" applyFont="1" applyFill="1" applyBorder="1" applyAlignment="1">
      <alignment horizontal="left" vertical="center"/>
    </xf>
    <xf numFmtId="0" fontId="16" fillId="2" borderId="14" xfId="0" applyFont="1" applyFill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" fontId="2" fillId="0" borderId="37" xfId="0" applyNumberFormat="1" applyFont="1" applyFill="1" applyBorder="1" applyAlignment="1">
      <alignment horizontal="center" vertical="center"/>
    </xf>
    <xf numFmtId="164" fontId="2" fillId="0" borderId="38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0" fillId="0" borderId="37" xfId="0" applyBorder="1"/>
    <xf numFmtId="0" fontId="16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left"/>
    </xf>
    <xf numFmtId="0" fontId="17" fillId="3" borderId="14" xfId="0" applyFont="1" applyFill="1" applyBorder="1" applyAlignment="1">
      <alignment horizontal="left"/>
    </xf>
    <xf numFmtId="165" fontId="13" fillId="4" borderId="34" xfId="1" applyNumberFormat="1" applyFont="1" applyFill="1" applyBorder="1"/>
    <xf numFmtId="165" fontId="0" fillId="4" borderId="39" xfId="0" applyNumberFormat="1" applyFill="1" applyBorder="1"/>
    <xf numFmtId="165" fontId="0" fillId="4" borderId="35" xfId="1" applyNumberFormat="1" applyFont="1" applyFill="1" applyBorder="1"/>
    <xf numFmtId="165" fontId="0" fillId="4" borderId="39" xfId="1" applyNumberFormat="1" applyFont="1" applyFill="1" applyBorder="1"/>
    <xf numFmtId="165" fontId="0" fillId="4" borderId="35" xfId="0" applyNumberFormat="1" applyFill="1" applyBorder="1"/>
    <xf numFmtId="0" fontId="0" fillId="0" borderId="0" xfId="0" applyFill="1" applyBorder="1"/>
    <xf numFmtId="9" fontId="13" fillId="4" borderId="36" xfId="1" applyFont="1" applyFill="1" applyBorder="1" applyAlignment="1">
      <alignment horizontal="center" vertical="center"/>
    </xf>
    <xf numFmtId="0" fontId="16" fillId="3" borderId="33" xfId="0" applyFont="1" applyFill="1" applyBorder="1" applyAlignment="1">
      <alignment vertical="center"/>
    </xf>
    <xf numFmtId="0" fontId="18" fillId="0" borderId="0" xfId="0" applyFont="1" applyFill="1" applyBorder="1" applyAlignment="1"/>
    <xf numFmtId="0" fontId="17" fillId="0" borderId="0" xfId="0" applyFont="1" applyFill="1" applyBorder="1" applyAlignment="1">
      <alignment horizontal="left"/>
    </xf>
    <xf numFmtId="9" fontId="13" fillId="0" borderId="0" xfId="1" applyFont="1" applyFill="1" applyBorder="1"/>
    <xf numFmtId="9" fontId="0" fillId="0" borderId="0" xfId="1" applyFont="1" applyFill="1" applyBorder="1"/>
    <xf numFmtId="0" fontId="19" fillId="0" borderId="5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quotePrefix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quotePrefix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164" fontId="12" fillId="0" borderId="45" xfId="0" applyNumberFormat="1" applyFont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21" xfId="0" applyFill="1" applyBorder="1"/>
    <xf numFmtId="0" fontId="20" fillId="2" borderId="0" xfId="0" applyFont="1" applyFill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25" xfId="0" applyBorder="1"/>
    <xf numFmtId="0" fontId="0" fillId="0" borderId="36" xfId="0" applyBorder="1"/>
    <xf numFmtId="0" fontId="21" fillId="2" borderId="0" xfId="0" applyFont="1" applyFill="1" applyAlignment="1">
      <alignment vertical="center"/>
    </xf>
    <xf numFmtId="0" fontId="0" fillId="0" borderId="5" xfId="0" applyFont="1" applyBorder="1" applyAlignment="1">
      <alignment horizontal="center" vertical="center"/>
    </xf>
    <xf numFmtId="0" fontId="0" fillId="0" borderId="16" xfId="0" applyBorder="1"/>
    <xf numFmtId="0" fontId="23" fillId="0" borderId="0" xfId="0" applyFont="1" applyAlignment="1">
      <alignment horizontal="left" vertical="center" wrapText="1"/>
    </xf>
    <xf numFmtId="0" fontId="19" fillId="0" borderId="40" xfId="0" applyFont="1" applyBorder="1" applyAlignment="1">
      <alignment horizontal="center" vertical="center" wrapText="1"/>
    </xf>
    <xf numFmtId="0" fontId="19" fillId="5" borderId="41" xfId="0" applyFont="1" applyFill="1" applyBorder="1" applyAlignment="1">
      <alignment horizontal="left" vertical="center" wrapText="1"/>
    </xf>
    <xf numFmtId="0" fontId="19" fillId="0" borderId="42" xfId="0" applyNumberFormat="1" applyFont="1" applyFill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0" fillId="5" borderId="41" xfId="0" applyFont="1" applyFill="1" applyBorder="1" applyAlignment="1">
      <alignment horizontal="left" vertical="center" wrapText="1"/>
    </xf>
    <xf numFmtId="0" fontId="19" fillId="0" borderId="47" xfId="0" applyFont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left" vertical="center" wrapText="1"/>
    </xf>
    <xf numFmtId="0" fontId="19" fillId="0" borderId="48" xfId="0" applyNumberFormat="1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19" fillId="0" borderId="49" xfId="0" applyFont="1" applyBorder="1" applyAlignment="1">
      <alignment horizontal="center" vertical="center" wrapText="1"/>
    </xf>
    <xf numFmtId="0" fontId="19" fillId="5" borderId="50" xfId="0" applyFont="1" applyFill="1" applyBorder="1" applyAlignment="1">
      <alignment horizontal="left" vertical="center" wrapText="1"/>
    </xf>
    <xf numFmtId="0" fontId="19" fillId="0" borderId="51" xfId="0" applyNumberFormat="1" applyFont="1" applyFill="1" applyBorder="1" applyAlignment="1">
      <alignment horizontal="center" vertical="center" wrapText="1"/>
    </xf>
    <xf numFmtId="0" fontId="19" fillId="0" borderId="43" xfId="0" applyFont="1" applyBorder="1" applyAlignment="1">
      <alignment horizontal="center" vertical="center" wrapText="1"/>
    </xf>
    <xf numFmtId="0" fontId="19" fillId="5" borderId="44" xfId="0" applyFont="1" applyFill="1" applyBorder="1" applyAlignment="1">
      <alignment horizontal="left" vertical="center" wrapText="1"/>
    </xf>
    <xf numFmtId="0" fontId="19" fillId="0" borderId="45" xfId="0" applyNumberFormat="1" applyFont="1" applyFill="1" applyBorder="1" applyAlignment="1">
      <alignment horizontal="center" vertical="center" wrapText="1"/>
    </xf>
    <xf numFmtId="0" fontId="19" fillId="0" borderId="52" xfId="0" applyFont="1" applyBorder="1" applyAlignment="1">
      <alignment horizontal="center" vertical="center" wrapText="1"/>
    </xf>
    <xf numFmtId="0" fontId="0" fillId="5" borderId="50" xfId="0" applyFont="1" applyFill="1" applyBorder="1" applyAlignment="1">
      <alignment horizontal="left" vertical="center" wrapText="1"/>
    </xf>
    <xf numFmtId="0" fontId="19" fillId="0" borderId="53" xfId="0" applyFont="1" applyBorder="1" applyAlignment="1">
      <alignment horizontal="center" vertical="center" wrapText="1"/>
    </xf>
    <xf numFmtId="0" fontId="19" fillId="5" borderId="37" xfId="0" applyFont="1" applyFill="1" applyBorder="1" applyAlignment="1">
      <alignment horizontal="left" vertical="center" wrapText="1"/>
    </xf>
    <xf numFmtId="0" fontId="19" fillId="0" borderId="54" xfId="0" applyNumberFormat="1" applyFont="1" applyFill="1" applyBorder="1" applyAlignment="1">
      <alignment horizontal="center" vertical="center" wrapText="1"/>
    </xf>
    <xf numFmtId="0" fontId="19" fillId="5" borderId="55" xfId="0" applyFont="1" applyFill="1" applyBorder="1" applyAlignment="1">
      <alignment horizontal="left" vertical="center" wrapText="1"/>
    </xf>
    <xf numFmtId="0" fontId="19" fillId="5" borderId="56" xfId="0" applyFont="1" applyFill="1" applyBorder="1" applyAlignment="1">
      <alignment horizontal="left" vertical="center" wrapText="1"/>
    </xf>
    <xf numFmtId="0" fontId="19" fillId="0" borderId="57" xfId="0" applyNumberFormat="1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center" wrapText="1"/>
    </xf>
    <xf numFmtId="0" fontId="0" fillId="5" borderId="44" xfId="0" applyFont="1" applyFill="1" applyBorder="1" applyAlignment="1">
      <alignment horizontal="left" vertical="center" wrapText="1"/>
    </xf>
  </cellXfs>
  <cellStyles count="2">
    <cellStyle name="Normal" xfId="0" builtinId="0"/>
    <cellStyle name="Pourcentage" xfId="1" builtinId="5"/>
  </cellStyles>
  <dxfs count="17">
    <dxf>
      <font>
        <b/>
        <i val="0"/>
        <strike val="0"/>
        <color rgb="FFFF0000"/>
      </font>
    </dxf>
    <dxf>
      <font>
        <strike val="0"/>
      </font>
      <fill>
        <patternFill>
          <bgColor rgb="FFFFC000"/>
        </patternFill>
      </fill>
    </dxf>
    <dxf>
      <fill>
        <patternFill>
          <bgColor rgb="FFD1E8FF"/>
        </patternFill>
      </fill>
    </dxf>
    <dxf>
      <fill>
        <patternFill>
          <bgColor rgb="FFFFE5FF"/>
        </patternFill>
      </fill>
    </dxf>
    <dxf>
      <fill>
        <patternFill>
          <bgColor rgb="FFFFE5FF"/>
        </patternFill>
      </fill>
    </dxf>
    <dxf>
      <fill>
        <patternFill>
          <bgColor rgb="FFD1E8FF"/>
        </patternFill>
      </fill>
    </dxf>
    <dxf>
      <fill>
        <patternFill>
          <bgColor rgb="FFFFE5FF"/>
        </patternFill>
      </fill>
    </dxf>
    <dxf>
      <fill>
        <patternFill>
          <bgColor rgb="FFFFE5FF"/>
        </patternFill>
      </fill>
    </dxf>
    <dxf>
      <fill>
        <patternFill>
          <bgColor rgb="FFD1E8FF"/>
        </patternFill>
      </fill>
    </dxf>
    <dxf>
      <fill>
        <patternFill>
          <bgColor rgb="FFFFE5FF"/>
        </patternFill>
      </fill>
    </dxf>
    <dxf>
      <fill>
        <patternFill>
          <bgColor rgb="FFFFE5FF"/>
        </patternFill>
      </fill>
    </dxf>
    <dxf>
      <fill>
        <patternFill>
          <bgColor rgb="FFD1E8FF"/>
        </patternFill>
      </fill>
    </dxf>
    <dxf>
      <fill>
        <patternFill>
          <bgColor rgb="FFFFE5FF"/>
        </patternFill>
      </fill>
    </dxf>
    <dxf>
      <fill>
        <patternFill>
          <bgColor rgb="FFFFE5FF"/>
        </patternFill>
      </fill>
    </dxf>
    <dxf>
      <fill>
        <patternFill>
          <bgColor rgb="FFD1E8FF"/>
        </patternFill>
      </fill>
    </dxf>
    <dxf>
      <fill>
        <patternFill>
          <bgColor rgb="FFFFE5FF"/>
        </patternFill>
      </fill>
    </dxf>
    <dxf>
      <fill>
        <patternFill>
          <bgColor rgb="FFFFE5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612321</xdr:colOff>
      <xdr:row>47</xdr:row>
      <xdr:rowOff>95249</xdr:rowOff>
    </xdr:from>
    <xdr:to>
      <xdr:col>35</xdr:col>
      <xdr:colOff>68036</xdr:colOff>
      <xdr:row>75</xdr:row>
      <xdr:rowOff>40821</xdr:rowOff>
    </xdr:to>
    <xdr:sp macro="" textlink="">
      <xdr:nvSpPr>
        <xdr:cNvPr id="2" name="Rectangle avec flèche vers le haut 1"/>
        <xdr:cNvSpPr/>
      </xdr:nvSpPr>
      <xdr:spPr>
        <a:xfrm>
          <a:off x="1012371" y="10115549"/>
          <a:ext cx="4332515" cy="2079172"/>
        </a:xfrm>
        <a:prstGeom prst="upArrowCallout">
          <a:avLst>
            <a:gd name="adj1" fmla="val 2386"/>
            <a:gd name="adj2" fmla="val 11667"/>
            <a:gd name="adj3" fmla="val 11928"/>
            <a:gd name="adj4" fmla="val 77395"/>
          </a:avLst>
        </a:prstGeom>
        <a:solidFill>
          <a:schemeClr val="bg1">
            <a:lumMod val="95000"/>
          </a:schemeClr>
        </a:solidFill>
        <a:ln w="28575"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ysClr val="windowText" lastClr="000000"/>
              </a:solidFill>
            </a:rPr>
            <a:t>Si </a:t>
          </a:r>
          <a:r>
            <a:rPr lang="fr-FR" sz="1600" b="1">
              <a:solidFill>
                <a:sysClr val="windowText" lastClr="000000"/>
              </a:solidFill>
            </a:rPr>
            <a:t>"M7 à M37" = 0 = somme "K7 à K37"</a:t>
          </a:r>
        </a:p>
        <a:p>
          <a:pPr algn="l"/>
          <a:r>
            <a:rPr lang="fr-FR" sz="1600">
              <a:solidFill>
                <a:sysClr val="windowText" lastClr="000000"/>
              </a:solidFill>
            </a:rPr>
            <a:t>Le</a:t>
          </a:r>
          <a:r>
            <a:rPr lang="fr-FR" sz="1600" baseline="0">
              <a:solidFill>
                <a:sysClr val="windowText" lastClr="000000"/>
              </a:solidFill>
            </a:rPr>
            <a:t> résultat devrait être de 2 car il devrait donc </a:t>
          </a:r>
          <a:r>
            <a:rPr lang="fr-FR" sz="1600" b="1" baseline="0">
              <a:solidFill>
                <a:sysClr val="windowText" lastClr="000000"/>
              </a:solidFill>
            </a:rPr>
            <a:t>faire la somme de K15 et K18</a:t>
          </a:r>
          <a:r>
            <a:rPr lang="fr-FR" sz="1600" baseline="0">
              <a:solidFill>
                <a:sysClr val="windowText" lastClr="000000"/>
              </a:solidFill>
            </a:rPr>
            <a:t> </a:t>
          </a:r>
          <a:r>
            <a:rPr lang="fr-FR" sz="1600" baseline="0">
              <a:solidFill>
                <a:srgbClr val="FF0000"/>
              </a:solidFill>
            </a:rPr>
            <a:t>car ce sont les deux cellules qui ont "0" dans les cellules en face en "M15 et M18".</a:t>
          </a:r>
          <a:endParaRPr lang="fr-FR" sz="1600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190500</xdr:colOff>
      <xdr:row>21</xdr:row>
      <xdr:rowOff>68035</xdr:rowOff>
    </xdr:from>
    <xdr:to>
      <xdr:col>12</xdr:col>
      <xdr:colOff>176893</xdr:colOff>
      <xdr:row>22</xdr:row>
      <xdr:rowOff>149679</xdr:rowOff>
    </xdr:to>
    <xdr:sp macro="" textlink="">
      <xdr:nvSpPr>
        <xdr:cNvPr id="3" name="Flèche courbée vers le haut 2"/>
        <xdr:cNvSpPr/>
      </xdr:nvSpPr>
      <xdr:spPr>
        <a:xfrm flipH="1">
          <a:off x="1352550" y="5421085"/>
          <a:ext cx="1777093" cy="348344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326573</xdr:colOff>
      <xdr:row>19</xdr:row>
      <xdr:rowOff>231321</xdr:rowOff>
    </xdr:from>
    <xdr:to>
      <xdr:col>35</xdr:col>
      <xdr:colOff>544287</xdr:colOff>
      <xdr:row>23</xdr:row>
      <xdr:rowOff>244928</xdr:rowOff>
    </xdr:to>
    <xdr:sp macro="" textlink="">
      <xdr:nvSpPr>
        <xdr:cNvPr id="4" name="Rectangle avec flèche vers la gauche 3"/>
        <xdr:cNvSpPr/>
      </xdr:nvSpPr>
      <xdr:spPr>
        <a:xfrm>
          <a:off x="3279323" y="5050971"/>
          <a:ext cx="2541814" cy="1080407"/>
        </a:xfrm>
        <a:prstGeom prst="leftArrowCallout">
          <a:avLst>
            <a:gd name="adj1" fmla="val 25000"/>
            <a:gd name="adj2" fmla="val 25000"/>
            <a:gd name="adj3" fmla="val 25000"/>
            <a:gd name="adj4" fmla="val 77343"/>
          </a:avLst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>
              <a:solidFill>
                <a:sysClr val="windowText" lastClr="000000"/>
              </a:solidFill>
            </a:rPr>
            <a:t>Si "0"</a:t>
          </a:r>
          <a:r>
            <a:rPr lang="fr-FR" sz="1400" baseline="0">
              <a:solidFill>
                <a:sysClr val="windowText" lastClr="000000"/>
              </a:solidFill>
            </a:rPr>
            <a:t> dans la colonne </a:t>
          </a:r>
          <a:r>
            <a:rPr lang="fr-FR" sz="1400" b="1" baseline="0">
              <a:solidFill>
                <a:sysClr val="windowText" lastClr="000000"/>
              </a:solidFill>
            </a:rPr>
            <a:t>"M"</a:t>
          </a:r>
          <a:r>
            <a:rPr lang="fr-FR" sz="1400" baseline="0">
              <a:solidFill>
                <a:sysClr val="windowText" lastClr="000000"/>
              </a:solidFill>
            </a:rPr>
            <a:t>, faire la somme des cellules référentes en colonne </a:t>
          </a:r>
          <a:r>
            <a:rPr lang="fr-FR" sz="1400" b="1" baseline="0">
              <a:solidFill>
                <a:sysClr val="windowText" lastClr="000000"/>
              </a:solidFill>
            </a:rPr>
            <a:t>"K".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UR\RedirectionDeDossiers$\k&#233;vin\Documents\Mdq%20Usc\Relev&#233;s%20mensuels\Salari&#233;s\2018-2019\Antoine%20d&#233;sir&#233;e%20Briatte%20-%20Calcul%20mensuel%20-%20%202018-2019%20-%20%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pt."/>
      <sheetName val="Oct."/>
      <sheetName val="Nov."/>
      <sheetName val="Dec."/>
      <sheetName val="Janv."/>
      <sheetName val="Fev."/>
      <sheetName val="Avr."/>
      <sheetName val="Mai"/>
      <sheetName val="Juin"/>
      <sheetName val="Juil."/>
      <sheetName val="Août"/>
      <sheetName val="Mars"/>
      <sheetName val="Total annuel"/>
      <sheetName val="Index"/>
      <sheetName val="Mars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4">
          <cell r="AJ14">
            <v>11</v>
          </cell>
        </row>
      </sheetData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pageSetUpPr fitToPage="1"/>
  </sheetPr>
  <dimension ref="A2:AH77"/>
  <sheetViews>
    <sheetView tabSelected="1" zoomScale="70" zoomScaleNormal="70" workbookViewId="0">
      <pane xSplit="9" ySplit="6" topLeftCell="K16" activePane="bottomRight" state="frozen"/>
      <selection activeCell="AC41" sqref="AC41"/>
      <selection pane="topRight" activeCell="AC41" sqref="AC41"/>
      <selection pane="bottomLeft" activeCell="AC41" sqref="AC41"/>
      <selection pane="bottomRight" activeCell="AJ28" sqref="AJ28"/>
    </sheetView>
  </sheetViews>
  <sheetFormatPr baseColWidth="10" defaultRowHeight="15" x14ac:dyDescent="0.25"/>
  <cols>
    <col min="1" max="2" width="3" customWidth="1"/>
    <col min="4" max="4" width="6" hidden="1" customWidth="1"/>
    <col min="5" max="5" width="20.85546875" hidden="1" customWidth="1"/>
    <col min="6" max="7" width="6" hidden="1" customWidth="1"/>
    <col min="8" max="8" width="20.85546875" hidden="1" customWidth="1"/>
    <col min="9" max="10" width="6" hidden="1" customWidth="1"/>
    <col min="11" max="11" width="6" customWidth="1"/>
    <col min="12" max="12" width="20.85546875" bestFit="1" customWidth="1"/>
    <col min="13" max="14" width="6" customWidth="1"/>
    <col min="15" max="15" width="6" hidden="1" customWidth="1"/>
    <col min="16" max="16" width="20.85546875" hidden="1" customWidth="1"/>
    <col min="17" max="18" width="6" hidden="1" customWidth="1"/>
    <col min="19" max="19" width="11.140625" hidden="1" customWidth="1"/>
    <col min="20" max="21" width="6" hidden="1" customWidth="1"/>
    <col min="22" max="22" width="11.140625" hidden="1" customWidth="1"/>
    <col min="23" max="24" width="6" hidden="1" customWidth="1"/>
    <col min="25" max="25" width="11.140625" hidden="1" customWidth="1"/>
    <col min="26" max="27" width="6" hidden="1" customWidth="1"/>
    <col min="28" max="28" width="11.140625" hidden="1" customWidth="1"/>
    <col min="29" max="30" width="6" hidden="1" customWidth="1"/>
    <col min="31" max="33" width="20.28515625" hidden="1" customWidth="1"/>
  </cols>
  <sheetData>
    <row r="2" spans="1:33" ht="15.75" x14ac:dyDescent="0.25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3" x14ac:dyDescent="0.25">
      <c r="B3" s="2">
        <v>43525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3" ht="18.75" x14ac:dyDescent="0.3">
      <c r="A4" s="3"/>
      <c r="B4" s="4"/>
      <c r="C4" s="4"/>
    </row>
    <row r="5" spans="1:33" x14ac:dyDescent="0.25">
      <c r="B5" s="5"/>
      <c r="C5" s="6"/>
      <c r="D5" s="7" t="s">
        <v>1</v>
      </c>
      <c r="E5" s="7"/>
      <c r="F5" s="7"/>
      <c r="G5" s="8" t="s">
        <v>2</v>
      </c>
      <c r="H5" s="9"/>
      <c r="I5" s="9"/>
      <c r="J5" s="10"/>
      <c r="K5" s="8" t="s">
        <v>3</v>
      </c>
      <c r="L5" s="9"/>
      <c r="M5" s="9"/>
      <c r="N5" s="10"/>
      <c r="O5" s="7" t="s">
        <v>4</v>
      </c>
      <c r="P5" s="7"/>
      <c r="Q5" s="7"/>
      <c r="R5" s="11" t="s">
        <v>5</v>
      </c>
      <c r="S5" s="11"/>
      <c r="T5" s="11"/>
      <c r="U5" s="12" t="s">
        <v>6</v>
      </c>
      <c r="V5" s="11"/>
      <c r="W5" s="11"/>
      <c r="X5" s="7" t="s">
        <v>7</v>
      </c>
      <c r="Y5" s="7"/>
      <c r="Z5" s="7"/>
      <c r="AA5" s="7" t="s">
        <v>8</v>
      </c>
      <c r="AB5" s="7"/>
      <c r="AC5" s="7"/>
      <c r="AD5" s="13" t="s">
        <v>9</v>
      </c>
      <c r="AE5" s="14"/>
      <c r="AF5" s="14"/>
      <c r="AG5" s="14"/>
    </row>
    <row r="6" spans="1:33" ht="27" customHeight="1" x14ac:dyDescent="0.25">
      <c r="A6" s="5" t="s">
        <v>10</v>
      </c>
      <c r="B6" s="5" t="s">
        <v>11</v>
      </c>
      <c r="C6" s="6" t="s">
        <v>12</v>
      </c>
      <c r="D6" s="15" t="s">
        <v>13</v>
      </c>
      <c r="E6" s="16" t="s">
        <v>14</v>
      </c>
      <c r="F6" s="15" t="s">
        <v>15</v>
      </c>
      <c r="G6" s="15" t="s">
        <v>13</v>
      </c>
      <c r="H6" s="16" t="s">
        <v>16</v>
      </c>
      <c r="I6" s="15" t="s">
        <v>15</v>
      </c>
      <c r="J6" s="17" t="s">
        <v>17</v>
      </c>
      <c r="K6" s="15" t="s">
        <v>13</v>
      </c>
      <c r="L6" s="18" t="s">
        <v>18</v>
      </c>
      <c r="M6" s="15" t="s">
        <v>15</v>
      </c>
      <c r="N6" s="17" t="s">
        <v>17</v>
      </c>
      <c r="O6" s="19" t="s">
        <v>13</v>
      </c>
      <c r="P6" s="20" t="s">
        <v>19</v>
      </c>
      <c r="Q6" s="19" t="s">
        <v>15</v>
      </c>
      <c r="R6" s="15" t="s">
        <v>13</v>
      </c>
      <c r="S6" s="21" t="s">
        <v>20</v>
      </c>
      <c r="T6" s="15" t="s">
        <v>15</v>
      </c>
      <c r="U6" s="22" t="s">
        <v>13</v>
      </c>
      <c r="V6" s="21" t="s">
        <v>21</v>
      </c>
      <c r="W6" s="15" t="s">
        <v>15</v>
      </c>
      <c r="X6" s="23" t="s">
        <v>13</v>
      </c>
      <c r="Y6" s="16" t="s">
        <v>22</v>
      </c>
      <c r="Z6" s="15" t="s">
        <v>15</v>
      </c>
      <c r="AA6" s="15" t="s">
        <v>13</v>
      </c>
      <c r="AB6" s="16" t="s">
        <v>23</v>
      </c>
      <c r="AC6" s="15" t="s">
        <v>15</v>
      </c>
      <c r="AD6" s="24" t="s">
        <v>24</v>
      </c>
      <c r="AE6" s="14" t="s">
        <v>25</v>
      </c>
      <c r="AF6" s="14"/>
      <c r="AG6" s="14"/>
    </row>
    <row r="7" spans="1:33" s="5" customFormat="1" ht="21" customHeight="1" x14ac:dyDescent="0.25">
      <c r="A7" s="25"/>
      <c r="B7" s="26">
        <v>1</v>
      </c>
      <c r="C7" s="27" t="s">
        <v>26</v>
      </c>
      <c r="D7" s="28"/>
      <c r="E7" s="29"/>
      <c r="F7" s="30"/>
      <c r="G7" s="28"/>
      <c r="H7" s="29"/>
      <c r="I7" s="31"/>
      <c r="J7" s="32"/>
      <c r="K7" s="33"/>
      <c r="L7" s="34"/>
      <c r="M7" s="35"/>
      <c r="N7" s="32"/>
      <c r="O7" s="36"/>
      <c r="P7" s="37"/>
      <c r="Q7" s="38"/>
      <c r="R7" s="35"/>
      <c r="S7" s="34"/>
      <c r="T7" s="39"/>
      <c r="U7" s="35"/>
      <c r="V7" s="34"/>
      <c r="W7" s="39"/>
      <c r="X7" s="35"/>
      <c r="Y7" s="34"/>
      <c r="Z7" s="35"/>
      <c r="AA7" s="33"/>
      <c r="AB7" s="34"/>
      <c r="AC7" s="39"/>
      <c r="AD7" s="40"/>
      <c r="AE7" s="41"/>
      <c r="AF7" s="42"/>
      <c r="AG7" s="43"/>
    </row>
    <row r="8" spans="1:33" s="5" customFormat="1" ht="21" customHeight="1" x14ac:dyDescent="0.25">
      <c r="A8" s="25"/>
      <c r="B8" s="26">
        <v>2</v>
      </c>
      <c r="C8" s="27" t="s">
        <v>27</v>
      </c>
      <c r="D8" s="44"/>
      <c r="E8" s="45"/>
      <c r="F8" s="46"/>
      <c r="G8" s="44"/>
      <c r="H8" s="45"/>
      <c r="I8" s="47"/>
      <c r="J8" s="32"/>
      <c r="K8" s="48"/>
      <c r="L8" s="49"/>
      <c r="M8" s="50"/>
      <c r="N8" s="32"/>
      <c r="O8" s="51"/>
      <c r="P8" s="52"/>
      <c r="Q8" s="53"/>
      <c r="R8" s="50"/>
      <c r="S8" s="49"/>
      <c r="T8" s="54"/>
      <c r="U8" s="50"/>
      <c r="V8" s="49"/>
      <c r="W8" s="54"/>
      <c r="X8" s="50"/>
      <c r="Y8" s="49"/>
      <c r="Z8" s="50"/>
      <c r="AA8" s="48"/>
      <c r="AB8" s="49"/>
      <c r="AC8" s="54"/>
      <c r="AD8" s="40"/>
      <c r="AE8" s="55"/>
      <c r="AF8" s="55"/>
      <c r="AG8" s="55"/>
    </row>
    <row r="9" spans="1:33" s="5" customFormat="1" ht="21" customHeight="1" x14ac:dyDescent="0.25">
      <c r="A9" s="25"/>
      <c r="B9" s="26">
        <v>3</v>
      </c>
      <c r="C9" s="27" t="s">
        <v>28</v>
      </c>
      <c r="D9" s="44"/>
      <c r="E9" s="45"/>
      <c r="F9" s="46"/>
      <c r="G9" s="44"/>
      <c r="H9" s="45"/>
      <c r="I9" s="47"/>
      <c r="J9" s="32"/>
      <c r="K9" s="48"/>
      <c r="L9" s="49"/>
      <c r="M9" s="50"/>
      <c r="N9" s="32"/>
      <c r="O9" s="51"/>
      <c r="P9" s="52"/>
      <c r="Q9" s="53"/>
      <c r="R9" s="50"/>
      <c r="S9" s="49"/>
      <c r="T9" s="54"/>
      <c r="U9" s="50"/>
      <c r="V9" s="49"/>
      <c r="W9" s="54"/>
      <c r="X9" s="50"/>
      <c r="Y9" s="49"/>
      <c r="Z9" s="50"/>
      <c r="AA9" s="48"/>
      <c r="AB9" s="49"/>
      <c r="AC9" s="54"/>
      <c r="AD9" s="56"/>
      <c r="AE9" s="55"/>
      <c r="AF9" s="55"/>
      <c r="AG9" s="55"/>
    </row>
    <row r="10" spans="1:33" s="5" customFormat="1" ht="21" customHeight="1" x14ac:dyDescent="0.25">
      <c r="A10" s="25"/>
      <c r="B10" s="26">
        <v>4</v>
      </c>
      <c r="C10" s="27" t="s">
        <v>29</v>
      </c>
      <c r="D10" s="44"/>
      <c r="E10" s="45"/>
      <c r="F10" s="46"/>
      <c r="G10" s="44"/>
      <c r="H10" s="45"/>
      <c r="I10" s="47"/>
      <c r="J10" s="32"/>
      <c r="K10" s="48"/>
      <c r="L10" s="49"/>
      <c r="M10" s="50"/>
      <c r="N10" s="32"/>
      <c r="O10" s="57"/>
      <c r="P10" s="49"/>
      <c r="Q10" s="58"/>
      <c r="R10" s="50"/>
      <c r="S10" s="49"/>
      <c r="T10" s="54"/>
      <c r="U10" s="50"/>
      <c r="V10" s="49"/>
      <c r="W10" s="54"/>
      <c r="X10" s="50"/>
      <c r="Y10" s="49"/>
      <c r="Z10" s="50"/>
      <c r="AA10" s="48"/>
      <c r="AB10" s="49"/>
      <c r="AC10" s="50"/>
      <c r="AD10" s="56"/>
      <c r="AE10" s="55"/>
      <c r="AF10" s="55"/>
      <c r="AG10" s="55"/>
    </row>
    <row r="11" spans="1:33" s="5" customFormat="1" ht="21" customHeight="1" x14ac:dyDescent="0.25">
      <c r="A11" s="25"/>
      <c r="B11" s="26">
        <v>5</v>
      </c>
      <c r="C11" s="27" t="s">
        <v>30</v>
      </c>
      <c r="D11" s="44"/>
      <c r="E11" s="45"/>
      <c r="F11" s="46"/>
      <c r="G11" s="44"/>
      <c r="H11" s="45"/>
      <c r="I11" s="47"/>
      <c r="J11" s="32"/>
      <c r="K11" s="48"/>
      <c r="L11" s="49"/>
      <c r="M11" s="50"/>
      <c r="N11" s="32"/>
      <c r="O11" s="57">
        <v>1</v>
      </c>
      <c r="P11" s="49" t="s">
        <v>31</v>
      </c>
      <c r="Q11" s="58">
        <v>1</v>
      </c>
      <c r="R11" s="50">
        <v>1</v>
      </c>
      <c r="S11" s="49"/>
      <c r="T11" s="54">
        <v>0</v>
      </c>
      <c r="U11" s="50">
        <v>2.5</v>
      </c>
      <c r="V11" s="49"/>
      <c r="W11" s="54">
        <v>2.5</v>
      </c>
      <c r="X11" s="50">
        <v>1</v>
      </c>
      <c r="Y11" s="49"/>
      <c r="Z11" s="50">
        <v>1</v>
      </c>
      <c r="AA11" s="48"/>
      <c r="AB11" s="49"/>
      <c r="AC11" s="54"/>
      <c r="AD11" s="56" t="s">
        <v>32</v>
      </c>
      <c r="AE11" s="55"/>
      <c r="AF11" s="55"/>
      <c r="AG11" s="55"/>
    </row>
    <row r="12" spans="1:33" s="5" customFormat="1" ht="21" customHeight="1" x14ac:dyDescent="0.25">
      <c r="A12" s="25"/>
      <c r="B12" s="26">
        <v>6</v>
      </c>
      <c r="C12" s="27" t="s">
        <v>33</v>
      </c>
      <c r="D12" s="44"/>
      <c r="E12" s="45"/>
      <c r="F12" s="46"/>
      <c r="G12" s="44"/>
      <c r="H12" s="45"/>
      <c r="I12" s="47"/>
      <c r="J12" s="32"/>
      <c r="K12" s="48"/>
      <c r="L12" s="49"/>
      <c r="M12" s="50"/>
      <c r="N12" s="32"/>
      <c r="O12" s="51"/>
      <c r="P12" s="52"/>
      <c r="Q12" s="53"/>
      <c r="R12" s="50"/>
      <c r="S12" s="49"/>
      <c r="T12" s="54"/>
      <c r="U12" s="50"/>
      <c r="V12" s="49"/>
      <c r="W12" s="54"/>
      <c r="X12" s="50"/>
      <c r="Y12" s="49"/>
      <c r="Z12" s="50"/>
      <c r="AA12" s="48"/>
      <c r="AB12" s="49"/>
      <c r="AC12" s="54"/>
      <c r="AD12" s="56"/>
      <c r="AE12" s="55"/>
      <c r="AF12" s="55"/>
      <c r="AG12" s="55"/>
    </row>
    <row r="13" spans="1:33" s="5" customFormat="1" ht="21" customHeight="1" x14ac:dyDescent="0.25">
      <c r="A13" s="25"/>
      <c r="B13" s="26">
        <v>7</v>
      </c>
      <c r="C13" s="27" t="s">
        <v>34</v>
      </c>
      <c r="D13" s="44"/>
      <c r="E13" s="59"/>
      <c r="F13" s="46"/>
      <c r="G13" s="44"/>
      <c r="H13" s="59"/>
      <c r="I13" s="47"/>
      <c r="J13" s="60"/>
      <c r="K13" s="48"/>
      <c r="L13" s="61"/>
      <c r="M13" s="50"/>
      <c r="N13" s="60"/>
      <c r="O13" s="57">
        <v>1</v>
      </c>
      <c r="P13" s="61" t="s">
        <v>31</v>
      </c>
      <c r="Q13" s="58">
        <v>0</v>
      </c>
      <c r="R13" s="50">
        <v>1</v>
      </c>
      <c r="S13" s="61"/>
      <c r="T13" s="54">
        <v>1</v>
      </c>
      <c r="U13" s="50">
        <v>2.5</v>
      </c>
      <c r="V13" s="61"/>
      <c r="W13" s="54">
        <v>0</v>
      </c>
      <c r="X13" s="50"/>
      <c r="Y13" s="61"/>
      <c r="Z13" s="50"/>
      <c r="AA13" s="48">
        <v>2</v>
      </c>
      <c r="AB13" s="61"/>
      <c r="AC13" s="54">
        <v>0</v>
      </c>
      <c r="AD13" s="56" t="s">
        <v>32</v>
      </c>
      <c r="AE13" s="55"/>
      <c r="AF13" s="55"/>
      <c r="AG13" s="55"/>
    </row>
    <row r="14" spans="1:33" s="5" customFormat="1" ht="21" customHeight="1" x14ac:dyDescent="0.25">
      <c r="A14" s="25"/>
      <c r="B14" s="26">
        <v>8</v>
      </c>
      <c r="C14" s="27" t="s">
        <v>26</v>
      </c>
      <c r="D14" s="44"/>
      <c r="E14" s="59"/>
      <c r="F14" s="46"/>
      <c r="G14" s="44"/>
      <c r="H14" s="59"/>
      <c r="I14" s="47"/>
      <c r="J14" s="60"/>
      <c r="K14" s="48"/>
      <c r="L14" s="61"/>
      <c r="M14" s="50"/>
      <c r="N14" s="60"/>
      <c r="O14" s="57">
        <v>1</v>
      </c>
      <c r="P14" s="61" t="s">
        <v>35</v>
      </c>
      <c r="Q14" s="58">
        <v>1</v>
      </c>
      <c r="R14" s="50"/>
      <c r="S14" s="61"/>
      <c r="T14" s="54"/>
      <c r="U14" s="50">
        <v>1</v>
      </c>
      <c r="V14" s="61"/>
      <c r="W14" s="54">
        <v>0</v>
      </c>
      <c r="X14" s="50"/>
      <c r="Y14" s="61"/>
      <c r="Z14" s="50"/>
      <c r="AA14" s="48">
        <v>2.5</v>
      </c>
      <c r="AB14" s="61"/>
      <c r="AC14" s="54">
        <v>2.5</v>
      </c>
      <c r="AD14" s="56" t="s">
        <v>32</v>
      </c>
      <c r="AE14" s="55"/>
      <c r="AF14" s="55"/>
      <c r="AG14" s="55"/>
    </row>
    <row r="15" spans="1:33" s="5" customFormat="1" ht="21" customHeight="1" x14ac:dyDescent="0.25">
      <c r="A15" s="25"/>
      <c r="B15" s="26">
        <v>9</v>
      </c>
      <c r="C15" s="27" t="s">
        <v>27</v>
      </c>
      <c r="D15" s="44"/>
      <c r="E15" s="59"/>
      <c r="F15" s="46"/>
      <c r="G15" s="44"/>
      <c r="H15" s="59"/>
      <c r="I15" s="47"/>
      <c r="J15" s="60"/>
      <c r="K15" s="48"/>
      <c r="L15" s="61"/>
      <c r="M15" s="50"/>
      <c r="N15" s="60"/>
      <c r="O15" s="57"/>
      <c r="P15" s="61"/>
      <c r="Q15" s="58"/>
      <c r="R15" s="50"/>
      <c r="S15" s="61"/>
      <c r="T15" s="54"/>
      <c r="U15" s="50"/>
      <c r="V15" s="61"/>
      <c r="W15" s="54"/>
      <c r="X15" s="50"/>
      <c r="Y15" s="61"/>
      <c r="Z15" s="50"/>
      <c r="AA15" s="48"/>
      <c r="AB15" s="61"/>
      <c r="AC15" s="54"/>
      <c r="AD15" s="56"/>
      <c r="AE15" s="55"/>
      <c r="AF15" s="55"/>
      <c r="AG15" s="55"/>
    </row>
    <row r="16" spans="1:33" s="5" customFormat="1" ht="21" customHeight="1" x14ac:dyDescent="0.25">
      <c r="A16" s="25"/>
      <c r="B16" s="26">
        <v>10</v>
      </c>
      <c r="C16" s="27" t="s">
        <v>28</v>
      </c>
      <c r="D16" s="44"/>
      <c r="E16" s="59"/>
      <c r="F16" s="46"/>
      <c r="G16" s="44"/>
      <c r="H16" s="59"/>
      <c r="I16" s="47"/>
      <c r="J16" s="60"/>
      <c r="K16" s="48"/>
      <c r="L16" s="61"/>
      <c r="M16" s="50"/>
      <c r="N16" s="60"/>
      <c r="O16" s="57"/>
      <c r="P16" s="61"/>
      <c r="Q16" s="58"/>
      <c r="R16" s="50"/>
      <c r="S16" s="61"/>
      <c r="T16" s="54"/>
      <c r="U16" s="50"/>
      <c r="V16" s="61"/>
      <c r="W16" s="54"/>
      <c r="X16" s="50"/>
      <c r="Y16" s="61"/>
      <c r="Z16" s="50"/>
      <c r="AA16" s="48"/>
      <c r="AB16" s="61"/>
      <c r="AC16" s="54"/>
      <c r="AD16" s="56"/>
      <c r="AE16" s="55"/>
      <c r="AF16" s="55"/>
      <c r="AG16" s="55"/>
    </row>
    <row r="17" spans="1:33" s="5" customFormat="1" ht="21" customHeight="1" x14ac:dyDescent="0.25">
      <c r="A17" s="25"/>
      <c r="B17" s="26">
        <v>11</v>
      </c>
      <c r="C17" s="27" t="s">
        <v>29</v>
      </c>
      <c r="D17" s="44"/>
      <c r="E17" s="59"/>
      <c r="F17" s="46"/>
      <c r="G17" s="44"/>
      <c r="H17" s="59"/>
      <c r="I17" s="47"/>
      <c r="J17" s="60"/>
      <c r="K17" s="48">
        <v>1</v>
      </c>
      <c r="L17" s="61" t="s">
        <v>36</v>
      </c>
      <c r="M17" s="50">
        <v>1.1000000000000001</v>
      </c>
      <c r="N17" s="60" t="s">
        <v>37</v>
      </c>
      <c r="O17" s="57">
        <v>1</v>
      </c>
      <c r="P17" s="61" t="s">
        <v>38</v>
      </c>
      <c r="Q17" s="58">
        <v>1</v>
      </c>
      <c r="R17" s="50"/>
      <c r="S17" s="61"/>
      <c r="T17" s="54"/>
      <c r="U17" s="50"/>
      <c r="V17" s="61"/>
      <c r="W17" s="54"/>
      <c r="X17" s="50"/>
      <c r="Y17" s="61"/>
      <c r="Z17" s="50"/>
      <c r="AA17" s="48"/>
      <c r="AB17" s="61"/>
      <c r="AC17" s="50"/>
      <c r="AD17" s="56"/>
      <c r="AE17" s="55"/>
      <c r="AF17" s="55"/>
      <c r="AG17" s="55"/>
    </row>
    <row r="18" spans="1:33" s="5" customFormat="1" ht="21" customHeight="1" x14ac:dyDescent="0.25">
      <c r="A18" s="25"/>
      <c r="B18" s="26">
        <v>12</v>
      </c>
      <c r="C18" s="27" t="s">
        <v>30</v>
      </c>
      <c r="D18" s="44"/>
      <c r="E18" s="59"/>
      <c r="F18" s="46"/>
      <c r="G18" s="44"/>
      <c r="H18" s="59"/>
      <c r="I18" s="47"/>
      <c r="J18" s="60"/>
      <c r="K18" s="48">
        <v>1</v>
      </c>
      <c r="L18" s="61" t="s">
        <v>39</v>
      </c>
      <c r="M18" s="50">
        <v>1.1000000000000001</v>
      </c>
      <c r="N18" s="60" t="s">
        <v>37</v>
      </c>
      <c r="O18" s="57">
        <v>1</v>
      </c>
      <c r="P18" s="61" t="s">
        <v>40</v>
      </c>
      <c r="Q18" s="58">
        <v>1</v>
      </c>
      <c r="R18" s="50"/>
      <c r="S18" s="61"/>
      <c r="T18" s="54"/>
      <c r="U18" s="50"/>
      <c r="V18" s="61"/>
      <c r="W18" s="54"/>
      <c r="X18" s="50"/>
      <c r="Y18" s="61"/>
      <c r="Z18" s="50"/>
      <c r="AA18" s="48"/>
      <c r="AB18" s="61"/>
      <c r="AC18" s="54"/>
      <c r="AD18" s="56"/>
      <c r="AE18" s="55"/>
      <c r="AF18" s="55"/>
      <c r="AG18" s="55"/>
    </row>
    <row r="19" spans="1:33" s="5" customFormat="1" ht="21" customHeight="1" x14ac:dyDescent="0.25">
      <c r="A19" s="25"/>
      <c r="B19" s="26">
        <v>13</v>
      </c>
      <c r="C19" s="27" t="s">
        <v>33</v>
      </c>
      <c r="D19" s="44"/>
      <c r="E19" s="59"/>
      <c r="F19" s="46"/>
      <c r="G19" s="44"/>
      <c r="H19" s="59"/>
      <c r="I19" s="47"/>
      <c r="J19" s="60"/>
      <c r="K19" s="48"/>
      <c r="L19" s="61" t="s">
        <v>41</v>
      </c>
      <c r="M19" s="50">
        <v>1.1000000000000001</v>
      </c>
      <c r="N19" s="60" t="s">
        <v>37</v>
      </c>
      <c r="O19" s="51">
        <v>1</v>
      </c>
      <c r="P19" s="61" t="s">
        <v>42</v>
      </c>
      <c r="Q19" s="58">
        <v>1</v>
      </c>
      <c r="R19" s="50"/>
      <c r="S19" s="61"/>
      <c r="T19" s="54"/>
      <c r="U19" s="50"/>
      <c r="V19" s="61"/>
      <c r="W19" s="54"/>
      <c r="X19" s="50"/>
      <c r="Y19" s="61"/>
      <c r="Z19" s="50"/>
      <c r="AA19" s="48"/>
      <c r="AB19" s="61"/>
      <c r="AC19" s="54"/>
      <c r="AD19" s="56"/>
      <c r="AE19" s="55"/>
      <c r="AF19" s="55"/>
      <c r="AG19" s="55"/>
    </row>
    <row r="20" spans="1:33" s="5" customFormat="1" ht="21" customHeight="1" x14ac:dyDescent="0.25">
      <c r="A20" s="25"/>
      <c r="B20" s="26">
        <v>14</v>
      </c>
      <c r="C20" s="27" t="s">
        <v>34</v>
      </c>
      <c r="D20" s="44"/>
      <c r="E20" s="59"/>
      <c r="F20" s="46"/>
      <c r="G20" s="44"/>
      <c r="H20" s="59"/>
      <c r="I20" s="47"/>
      <c r="J20" s="60"/>
      <c r="K20" s="48">
        <v>1</v>
      </c>
      <c r="L20" s="61" t="s">
        <v>43</v>
      </c>
      <c r="M20" s="50">
        <v>1.1000000000000001</v>
      </c>
      <c r="N20" s="60" t="s">
        <v>37</v>
      </c>
      <c r="O20" s="57">
        <v>1</v>
      </c>
      <c r="P20" s="61" t="s">
        <v>44</v>
      </c>
      <c r="Q20" s="58">
        <v>1</v>
      </c>
      <c r="R20" s="50"/>
      <c r="S20" s="61"/>
      <c r="T20" s="54"/>
      <c r="U20" s="50"/>
      <c r="V20" s="61"/>
      <c r="W20" s="54"/>
      <c r="X20" s="50"/>
      <c r="Y20" s="61"/>
      <c r="Z20" s="50"/>
      <c r="AA20" s="48"/>
      <c r="AB20" s="61"/>
      <c r="AC20" s="54"/>
      <c r="AD20" s="56"/>
      <c r="AE20" s="55"/>
      <c r="AF20" s="55"/>
      <c r="AG20" s="55"/>
    </row>
    <row r="21" spans="1:33" s="5" customFormat="1" ht="21" customHeight="1" x14ac:dyDescent="0.25">
      <c r="A21" s="25"/>
      <c r="B21" s="26">
        <v>15</v>
      </c>
      <c r="C21" s="27" t="s">
        <v>26</v>
      </c>
      <c r="D21" s="44"/>
      <c r="E21" s="59"/>
      <c r="F21" s="46"/>
      <c r="G21" s="44">
        <v>1</v>
      </c>
      <c r="H21" s="59" t="s">
        <v>45</v>
      </c>
      <c r="I21" s="47">
        <v>0</v>
      </c>
      <c r="J21" s="60"/>
      <c r="K21" s="48">
        <v>1</v>
      </c>
      <c r="L21" s="61" t="s">
        <v>46</v>
      </c>
      <c r="M21" s="50">
        <v>0</v>
      </c>
      <c r="N21" s="60"/>
      <c r="O21" s="57">
        <v>1</v>
      </c>
      <c r="P21" s="61" t="s">
        <v>47</v>
      </c>
      <c r="Q21" s="58">
        <v>1</v>
      </c>
      <c r="R21" s="50"/>
      <c r="S21" s="61"/>
      <c r="T21" s="54"/>
      <c r="U21" s="50"/>
      <c r="V21" s="61"/>
      <c r="W21" s="54"/>
      <c r="X21" s="50">
        <v>1</v>
      </c>
      <c r="Y21" s="61"/>
      <c r="Z21" s="50">
        <v>1</v>
      </c>
      <c r="AA21" s="48"/>
      <c r="AB21" s="61"/>
      <c r="AC21" s="54"/>
      <c r="AD21" s="56"/>
      <c r="AE21" s="55"/>
      <c r="AF21" s="55"/>
      <c r="AG21" s="55"/>
    </row>
    <row r="22" spans="1:33" s="5" customFormat="1" ht="21" customHeight="1" x14ac:dyDescent="0.25">
      <c r="A22" s="25"/>
      <c r="B22" s="26">
        <v>16</v>
      </c>
      <c r="C22" s="27" t="s">
        <v>27</v>
      </c>
      <c r="D22" s="44"/>
      <c r="E22" s="59"/>
      <c r="F22" s="46"/>
      <c r="G22" s="44"/>
      <c r="H22" s="59"/>
      <c r="I22" s="47"/>
      <c r="J22" s="60"/>
      <c r="K22" s="48"/>
      <c r="L22" s="61"/>
      <c r="M22" s="50"/>
      <c r="N22" s="60"/>
      <c r="O22" s="57"/>
      <c r="P22" s="61"/>
      <c r="Q22" s="58"/>
      <c r="R22" s="50"/>
      <c r="S22" s="61"/>
      <c r="T22" s="54"/>
      <c r="U22" s="50"/>
      <c r="V22" s="61"/>
      <c r="W22" s="54"/>
      <c r="X22" s="50"/>
      <c r="Y22" s="61"/>
      <c r="Z22" s="50"/>
      <c r="AA22" s="48"/>
      <c r="AB22" s="61"/>
      <c r="AC22" s="54"/>
      <c r="AD22" s="56"/>
      <c r="AE22" s="55"/>
      <c r="AF22" s="55"/>
      <c r="AG22" s="55"/>
    </row>
    <row r="23" spans="1:33" s="5" customFormat="1" ht="21" customHeight="1" x14ac:dyDescent="0.25">
      <c r="A23" s="25"/>
      <c r="B23" s="26">
        <v>17</v>
      </c>
      <c r="C23" s="27" t="s">
        <v>28</v>
      </c>
      <c r="D23" s="44"/>
      <c r="E23" s="59"/>
      <c r="F23" s="46"/>
      <c r="G23" s="44"/>
      <c r="H23" s="59"/>
      <c r="I23" s="47"/>
      <c r="J23" s="60"/>
      <c r="K23" s="48"/>
      <c r="L23" s="61"/>
      <c r="M23" s="50"/>
      <c r="N23" s="60"/>
      <c r="O23" s="57"/>
      <c r="P23" s="61"/>
      <c r="Q23" s="58"/>
      <c r="R23" s="50"/>
      <c r="S23" s="61"/>
      <c r="T23" s="54"/>
      <c r="U23" s="50"/>
      <c r="V23" s="61"/>
      <c r="W23" s="54"/>
      <c r="X23" s="50"/>
      <c r="Y23" s="61"/>
      <c r="Z23" s="50"/>
      <c r="AA23" s="48"/>
      <c r="AB23" s="61"/>
      <c r="AC23" s="54"/>
      <c r="AD23" s="56"/>
      <c r="AE23" s="55"/>
      <c r="AF23" s="55"/>
      <c r="AG23" s="55"/>
    </row>
    <row r="24" spans="1:33" s="5" customFormat="1" ht="21" customHeight="1" x14ac:dyDescent="0.25">
      <c r="A24" s="25"/>
      <c r="B24" s="26">
        <v>18</v>
      </c>
      <c r="C24" s="27" t="s">
        <v>29</v>
      </c>
      <c r="D24" s="44"/>
      <c r="E24" s="59"/>
      <c r="F24" s="46"/>
      <c r="G24" s="44">
        <v>1</v>
      </c>
      <c r="H24" s="59" t="s">
        <v>45</v>
      </c>
      <c r="I24" s="47">
        <v>1</v>
      </c>
      <c r="J24" s="60"/>
      <c r="K24" s="48">
        <v>1</v>
      </c>
      <c r="L24" s="61" t="s">
        <v>48</v>
      </c>
      <c r="M24" s="50">
        <v>0</v>
      </c>
      <c r="N24" s="60"/>
      <c r="O24" s="57">
        <v>1</v>
      </c>
      <c r="P24" s="61" t="s">
        <v>49</v>
      </c>
      <c r="Q24" s="58">
        <v>1</v>
      </c>
      <c r="R24" s="50"/>
      <c r="S24" s="61"/>
      <c r="T24" s="54"/>
      <c r="U24" s="50"/>
      <c r="V24" s="61"/>
      <c r="W24" s="54"/>
      <c r="X24" s="50"/>
      <c r="Y24" s="61"/>
      <c r="Z24" s="50"/>
      <c r="AA24" s="48"/>
      <c r="AB24" s="61"/>
      <c r="AC24" s="50"/>
      <c r="AD24" s="56"/>
      <c r="AE24" s="55"/>
      <c r="AF24" s="55"/>
      <c r="AG24" s="55"/>
    </row>
    <row r="25" spans="1:33" s="5" customFormat="1" ht="21" customHeight="1" x14ac:dyDescent="0.25">
      <c r="A25" s="25"/>
      <c r="B25" s="26">
        <v>19</v>
      </c>
      <c r="C25" s="27" t="s">
        <v>30</v>
      </c>
      <c r="D25" s="44"/>
      <c r="E25" s="59"/>
      <c r="F25" s="46"/>
      <c r="G25" s="44">
        <v>1</v>
      </c>
      <c r="H25" s="59" t="s">
        <v>50</v>
      </c>
      <c r="I25" s="47">
        <v>1.1000000000000001</v>
      </c>
      <c r="J25" s="60" t="s">
        <v>37</v>
      </c>
      <c r="K25" s="48">
        <v>1</v>
      </c>
      <c r="L25" s="61" t="s">
        <v>51</v>
      </c>
      <c r="M25" s="50">
        <v>1.1000000000000001</v>
      </c>
      <c r="N25" s="60" t="s">
        <v>37</v>
      </c>
      <c r="O25" s="57">
        <v>1</v>
      </c>
      <c r="P25" s="61" t="s">
        <v>52</v>
      </c>
      <c r="Q25" s="58">
        <v>1</v>
      </c>
      <c r="R25" s="50"/>
      <c r="S25" s="61"/>
      <c r="T25" s="54"/>
      <c r="U25" s="50"/>
      <c r="V25" s="61"/>
      <c r="W25" s="54"/>
      <c r="X25" s="50"/>
      <c r="Y25" s="61"/>
      <c r="Z25" s="50"/>
      <c r="AA25" s="48"/>
      <c r="AB25" s="61"/>
      <c r="AC25" s="54"/>
      <c r="AD25" s="56"/>
      <c r="AE25" s="55"/>
      <c r="AF25" s="55"/>
      <c r="AG25" s="55"/>
    </row>
    <row r="26" spans="1:33" s="5" customFormat="1" ht="21" customHeight="1" x14ac:dyDescent="0.25">
      <c r="A26" s="25"/>
      <c r="B26" s="26">
        <v>20</v>
      </c>
      <c r="C26" s="27" t="s">
        <v>33</v>
      </c>
      <c r="D26" s="44"/>
      <c r="E26" s="59"/>
      <c r="F26" s="46"/>
      <c r="G26" s="44"/>
      <c r="H26" s="59"/>
      <c r="I26" s="47"/>
      <c r="J26" s="60"/>
      <c r="K26" s="48">
        <v>1</v>
      </c>
      <c r="L26" s="61" t="s">
        <v>53</v>
      </c>
      <c r="M26" s="50">
        <v>1.1000000000000001</v>
      </c>
      <c r="N26" s="60" t="s">
        <v>37</v>
      </c>
      <c r="O26" s="51">
        <v>1</v>
      </c>
      <c r="P26" s="61" t="s">
        <v>54</v>
      </c>
      <c r="Q26" s="58">
        <v>1</v>
      </c>
      <c r="R26" s="50"/>
      <c r="S26" s="61"/>
      <c r="T26" s="54"/>
      <c r="U26" s="50"/>
      <c r="V26" s="61"/>
      <c r="W26" s="54"/>
      <c r="X26" s="50"/>
      <c r="Y26" s="61"/>
      <c r="Z26" s="50"/>
      <c r="AA26" s="48"/>
      <c r="AB26" s="61"/>
      <c r="AC26" s="54"/>
      <c r="AD26" s="56"/>
      <c r="AE26" s="55"/>
      <c r="AF26" s="55"/>
      <c r="AG26" s="55"/>
    </row>
    <row r="27" spans="1:33" s="5" customFormat="1" ht="21" customHeight="1" x14ac:dyDescent="0.25">
      <c r="A27" s="25"/>
      <c r="B27" s="26">
        <v>21</v>
      </c>
      <c r="C27" s="27" t="s">
        <v>34</v>
      </c>
      <c r="D27" s="44"/>
      <c r="E27" s="59"/>
      <c r="F27" s="46"/>
      <c r="G27" s="44">
        <v>1</v>
      </c>
      <c r="H27" s="59" t="s">
        <v>55</v>
      </c>
      <c r="I27" s="47">
        <v>1.1000000000000001</v>
      </c>
      <c r="J27" s="60" t="s">
        <v>37</v>
      </c>
      <c r="K27" s="48">
        <v>1</v>
      </c>
      <c r="L27" s="61" t="s">
        <v>56</v>
      </c>
      <c r="M27" s="50">
        <v>1.1000000000000001</v>
      </c>
      <c r="N27" s="60" t="s">
        <v>37</v>
      </c>
      <c r="O27" s="57">
        <v>1</v>
      </c>
      <c r="P27" s="61" t="s">
        <v>57</v>
      </c>
      <c r="Q27" s="58">
        <v>1</v>
      </c>
      <c r="R27" s="50"/>
      <c r="S27" s="61"/>
      <c r="T27" s="54"/>
      <c r="U27" s="50"/>
      <c r="V27" s="61"/>
      <c r="W27" s="54"/>
      <c r="X27" s="50"/>
      <c r="Y27" s="61"/>
      <c r="Z27" s="50"/>
      <c r="AA27" s="48"/>
      <c r="AB27" s="61"/>
      <c r="AC27" s="54"/>
      <c r="AD27" s="56"/>
      <c r="AE27" s="55"/>
      <c r="AF27" s="55"/>
      <c r="AG27" s="55"/>
    </row>
    <row r="28" spans="1:33" s="5" customFormat="1" ht="21" customHeight="1" x14ac:dyDescent="0.25">
      <c r="A28" s="25"/>
      <c r="B28" s="26">
        <v>22</v>
      </c>
      <c r="C28" s="27" t="s">
        <v>26</v>
      </c>
      <c r="D28" s="44"/>
      <c r="E28" s="59"/>
      <c r="F28" s="46"/>
      <c r="G28" s="44">
        <v>1</v>
      </c>
      <c r="H28" s="59" t="s">
        <v>58</v>
      </c>
      <c r="I28" s="47">
        <v>1.1000000000000001</v>
      </c>
      <c r="J28" s="60" t="s">
        <v>37</v>
      </c>
      <c r="K28" s="48">
        <v>1</v>
      </c>
      <c r="L28" s="61" t="s">
        <v>59</v>
      </c>
      <c r="M28" s="50">
        <v>1.1000000000000001</v>
      </c>
      <c r="N28" s="60" t="s">
        <v>37</v>
      </c>
      <c r="O28" s="57">
        <v>1</v>
      </c>
      <c r="P28" s="61" t="s">
        <v>60</v>
      </c>
      <c r="Q28" s="58">
        <v>1</v>
      </c>
      <c r="R28" s="50"/>
      <c r="S28" s="61"/>
      <c r="T28" s="54"/>
      <c r="U28" s="50"/>
      <c r="V28" s="61"/>
      <c r="W28" s="54"/>
      <c r="X28" s="50"/>
      <c r="Y28" s="61"/>
      <c r="Z28" s="50"/>
      <c r="AA28" s="48"/>
      <c r="AB28" s="61"/>
      <c r="AC28" s="54"/>
      <c r="AD28" s="56"/>
      <c r="AE28" s="55"/>
      <c r="AF28" s="55"/>
      <c r="AG28" s="55"/>
    </row>
    <row r="29" spans="1:33" s="5" customFormat="1" ht="21" customHeight="1" x14ac:dyDescent="0.25">
      <c r="A29" s="25"/>
      <c r="B29" s="26">
        <v>23</v>
      </c>
      <c r="C29" s="27" t="s">
        <v>27</v>
      </c>
      <c r="D29" s="44"/>
      <c r="E29" s="59"/>
      <c r="F29" s="46"/>
      <c r="G29" s="44"/>
      <c r="H29" s="59"/>
      <c r="I29" s="47"/>
      <c r="J29" s="60"/>
      <c r="K29" s="48"/>
      <c r="L29" s="61"/>
      <c r="M29" s="50"/>
      <c r="N29" s="60"/>
      <c r="O29" s="57"/>
      <c r="P29" s="61"/>
      <c r="Q29" s="58"/>
      <c r="R29" s="50"/>
      <c r="S29" s="61"/>
      <c r="T29" s="54"/>
      <c r="U29" s="50"/>
      <c r="V29" s="61"/>
      <c r="W29" s="54"/>
      <c r="X29" s="50"/>
      <c r="Y29" s="61"/>
      <c r="Z29" s="50"/>
      <c r="AA29" s="48"/>
      <c r="AB29" s="61"/>
      <c r="AC29" s="54"/>
      <c r="AD29" s="56"/>
      <c r="AE29" s="55"/>
      <c r="AF29" s="55"/>
      <c r="AG29" s="55"/>
    </row>
    <row r="30" spans="1:33" s="5" customFormat="1" ht="21" customHeight="1" x14ac:dyDescent="0.25">
      <c r="A30" s="25"/>
      <c r="B30" s="26">
        <v>24</v>
      </c>
      <c r="C30" s="27" t="s">
        <v>28</v>
      </c>
      <c r="D30" s="44"/>
      <c r="E30" s="59"/>
      <c r="F30" s="46"/>
      <c r="G30" s="44"/>
      <c r="H30" s="59"/>
      <c r="I30" s="47"/>
      <c r="J30" s="60"/>
      <c r="K30" s="48"/>
      <c r="L30" s="61"/>
      <c r="M30" s="50"/>
      <c r="N30" s="60"/>
      <c r="O30" s="57"/>
      <c r="P30" s="61"/>
      <c r="Q30" s="58"/>
      <c r="R30" s="50"/>
      <c r="S30" s="61"/>
      <c r="T30" s="54"/>
      <c r="U30" s="50"/>
      <c r="V30" s="61"/>
      <c r="W30" s="54"/>
      <c r="X30" s="50"/>
      <c r="Y30" s="61"/>
      <c r="Z30" s="50"/>
      <c r="AA30" s="48"/>
      <c r="AB30" s="61"/>
      <c r="AC30" s="54"/>
      <c r="AD30" s="56"/>
      <c r="AE30" s="55"/>
      <c r="AF30" s="55"/>
      <c r="AG30" s="55"/>
    </row>
    <row r="31" spans="1:33" s="5" customFormat="1" ht="21" customHeight="1" x14ac:dyDescent="0.25">
      <c r="A31" s="25"/>
      <c r="B31" s="26">
        <v>25</v>
      </c>
      <c r="C31" s="27" t="s">
        <v>29</v>
      </c>
      <c r="D31" s="44">
        <v>1</v>
      </c>
      <c r="E31" s="59" t="s">
        <v>61</v>
      </c>
      <c r="F31" s="46">
        <v>1</v>
      </c>
      <c r="G31" s="44">
        <v>1</v>
      </c>
      <c r="H31" s="59" t="s">
        <v>62</v>
      </c>
      <c r="I31" s="47">
        <v>1.1000000000000001</v>
      </c>
      <c r="J31" s="60" t="s">
        <v>37</v>
      </c>
      <c r="K31" s="48">
        <v>1</v>
      </c>
      <c r="L31" s="61" t="s">
        <v>63</v>
      </c>
      <c r="M31" s="50">
        <v>1.1000000000000001</v>
      </c>
      <c r="N31" s="60" t="s">
        <v>37</v>
      </c>
      <c r="O31" s="57">
        <v>1</v>
      </c>
      <c r="P31" s="61" t="s">
        <v>64</v>
      </c>
      <c r="Q31" s="58">
        <v>1</v>
      </c>
      <c r="R31" s="50"/>
      <c r="S31" s="61"/>
      <c r="T31" s="54"/>
      <c r="U31" s="50"/>
      <c r="V31" s="61"/>
      <c r="W31" s="54"/>
      <c r="X31" s="50"/>
      <c r="Y31" s="61"/>
      <c r="Z31" s="50"/>
      <c r="AA31" s="48"/>
      <c r="AB31" s="61"/>
      <c r="AC31" s="50"/>
      <c r="AD31" s="56"/>
      <c r="AE31" s="55"/>
      <c r="AF31" s="55"/>
      <c r="AG31" s="55"/>
    </row>
    <row r="32" spans="1:33" s="5" customFormat="1" ht="21" customHeight="1" x14ac:dyDescent="0.25">
      <c r="A32" s="25"/>
      <c r="B32" s="26">
        <v>26</v>
      </c>
      <c r="C32" s="27" t="s">
        <v>30</v>
      </c>
      <c r="D32" s="44">
        <v>1</v>
      </c>
      <c r="E32" s="59" t="s">
        <v>65</v>
      </c>
      <c r="F32" s="46">
        <v>1</v>
      </c>
      <c r="G32" s="44">
        <v>1</v>
      </c>
      <c r="H32" s="59" t="s">
        <v>66</v>
      </c>
      <c r="I32" s="47">
        <v>1.1000000000000001</v>
      </c>
      <c r="J32" s="60" t="s">
        <v>37</v>
      </c>
      <c r="K32" s="48">
        <v>1</v>
      </c>
      <c r="L32" s="61" t="s">
        <v>67</v>
      </c>
      <c r="M32" s="50">
        <v>1.1000000000000001</v>
      </c>
      <c r="N32" s="60" t="s">
        <v>37</v>
      </c>
      <c r="O32" s="57">
        <v>1</v>
      </c>
      <c r="P32" s="61" t="s">
        <v>68</v>
      </c>
      <c r="Q32" s="58">
        <v>0</v>
      </c>
      <c r="R32" s="50"/>
      <c r="S32" s="61"/>
      <c r="T32" s="54"/>
      <c r="U32" s="50"/>
      <c r="V32" s="61"/>
      <c r="W32" s="54"/>
      <c r="X32" s="50"/>
      <c r="Y32" s="61"/>
      <c r="Z32" s="50"/>
      <c r="AA32" s="48"/>
      <c r="AB32" s="61"/>
      <c r="AC32" s="54"/>
      <c r="AD32" s="56"/>
      <c r="AE32" s="55"/>
      <c r="AF32" s="55"/>
      <c r="AG32" s="55"/>
    </row>
    <row r="33" spans="1:34" s="5" customFormat="1" ht="21" customHeight="1" x14ac:dyDescent="0.25">
      <c r="A33" s="25"/>
      <c r="B33" s="26">
        <v>27</v>
      </c>
      <c r="C33" s="27" t="s">
        <v>33</v>
      </c>
      <c r="D33" s="44">
        <v>1</v>
      </c>
      <c r="E33" s="59" t="s">
        <v>69</v>
      </c>
      <c r="F33" s="46">
        <v>1</v>
      </c>
      <c r="G33" s="44">
        <v>1</v>
      </c>
      <c r="H33" s="59" t="s">
        <v>70</v>
      </c>
      <c r="I33" s="47">
        <v>1.1000000000000001</v>
      </c>
      <c r="J33" s="60" t="s">
        <v>37</v>
      </c>
      <c r="K33" s="48">
        <v>1</v>
      </c>
      <c r="L33" s="61" t="s">
        <v>71</v>
      </c>
      <c r="M33" s="50">
        <v>1.1000000000000001</v>
      </c>
      <c r="N33" s="60" t="s">
        <v>37</v>
      </c>
      <c r="O33" s="51">
        <v>1</v>
      </c>
      <c r="P33" s="61" t="s">
        <v>72</v>
      </c>
      <c r="Q33" s="58">
        <v>1</v>
      </c>
      <c r="R33" s="50"/>
      <c r="S33" s="61"/>
      <c r="T33" s="54"/>
      <c r="U33" s="50"/>
      <c r="V33" s="61"/>
      <c r="W33" s="54"/>
      <c r="X33" s="50"/>
      <c r="Y33" s="61"/>
      <c r="Z33" s="50"/>
      <c r="AA33" s="48"/>
      <c r="AB33" s="61"/>
      <c r="AC33" s="54"/>
      <c r="AD33" s="56"/>
      <c r="AE33" s="55"/>
      <c r="AF33" s="55"/>
      <c r="AG33" s="55"/>
    </row>
    <row r="34" spans="1:34" s="5" customFormat="1" ht="21" customHeight="1" x14ac:dyDescent="0.25">
      <c r="A34" s="25"/>
      <c r="B34" s="26">
        <v>28</v>
      </c>
      <c r="C34" s="27" t="s">
        <v>34</v>
      </c>
      <c r="D34" s="44">
        <v>1</v>
      </c>
      <c r="E34" s="59" t="s">
        <v>73</v>
      </c>
      <c r="F34" s="46">
        <v>1</v>
      </c>
      <c r="G34" s="44">
        <v>1</v>
      </c>
      <c r="H34" s="59" t="s">
        <v>74</v>
      </c>
      <c r="I34" s="47">
        <v>1.1000000000000001</v>
      </c>
      <c r="J34" s="60" t="s">
        <v>37</v>
      </c>
      <c r="K34" s="48">
        <v>1</v>
      </c>
      <c r="L34" s="61" t="s">
        <v>75</v>
      </c>
      <c r="M34" s="50">
        <v>1.1000000000000001</v>
      </c>
      <c r="N34" s="60" t="s">
        <v>37</v>
      </c>
      <c r="O34" s="57">
        <v>1</v>
      </c>
      <c r="P34" s="61" t="s">
        <v>76</v>
      </c>
      <c r="Q34" s="58">
        <v>1</v>
      </c>
      <c r="R34" s="50"/>
      <c r="S34" s="61"/>
      <c r="T34" s="54"/>
      <c r="U34" s="50"/>
      <c r="V34" s="61"/>
      <c r="W34" s="54"/>
      <c r="X34" s="50"/>
      <c r="Y34" s="61"/>
      <c r="Z34" s="50"/>
      <c r="AA34" s="48"/>
      <c r="AB34" s="61"/>
      <c r="AC34" s="54"/>
      <c r="AD34" s="56"/>
      <c r="AE34" s="55"/>
      <c r="AF34" s="55"/>
      <c r="AG34" s="55"/>
    </row>
    <row r="35" spans="1:34" s="5" customFormat="1" ht="21" customHeight="1" x14ac:dyDescent="0.25">
      <c r="A35" s="25"/>
      <c r="B35" s="26">
        <v>29</v>
      </c>
      <c r="C35" s="27" t="s">
        <v>26</v>
      </c>
      <c r="D35" s="44">
        <v>1</v>
      </c>
      <c r="E35" s="59" t="s">
        <v>77</v>
      </c>
      <c r="F35" s="46">
        <v>1</v>
      </c>
      <c r="G35" s="44">
        <v>1</v>
      </c>
      <c r="H35" s="59" t="s">
        <v>78</v>
      </c>
      <c r="I35" s="47">
        <v>1.1000000000000001</v>
      </c>
      <c r="J35" s="60" t="s">
        <v>37</v>
      </c>
      <c r="K35" s="48">
        <v>1</v>
      </c>
      <c r="L35" s="61" t="s">
        <v>79</v>
      </c>
      <c r="M35" s="50">
        <v>1.1000000000000001</v>
      </c>
      <c r="N35" s="60" t="s">
        <v>37</v>
      </c>
      <c r="O35" s="57"/>
      <c r="P35" s="61"/>
      <c r="Q35" s="58"/>
      <c r="R35" s="50"/>
      <c r="S35" s="61"/>
      <c r="T35" s="54"/>
      <c r="U35" s="50"/>
      <c r="V35" s="61"/>
      <c r="W35" s="54"/>
      <c r="X35" s="50"/>
      <c r="Y35" s="61"/>
      <c r="Z35" s="50"/>
      <c r="AA35" s="48"/>
      <c r="AB35" s="61"/>
      <c r="AC35" s="54"/>
      <c r="AD35" s="56"/>
      <c r="AE35" s="55"/>
      <c r="AF35" s="55"/>
      <c r="AG35" s="55"/>
    </row>
    <row r="36" spans="1:34" s="5" customFormat="1" ht="21" customHeight="1" x14ac:dyDescent="0.25">
      <c r="A36" s="25"/>
      <c r="B36" s="26">
        <v>30</v>
      </c>
      <c r="C36" s="27" t="s">
        <v>27</v>
      </c>
      <c r="D36" s="44"/>
      <c r="E36" s="59"/>
      <c r="F36" s="46"/>
      <c r="G36" s="44"/>
      <c r="H36" s="59"/>
      <c r="I36" s="47"/>
      <c r="J36" s="60"/>
      <c r="K36" s="48"/>
      <c r="L36" s="61"/>
      <c r="M36" s="50"/>
      <c r="N36" s="60"/>
      <c r="O36" s="57"/>
      <c r="P36" s="61"/>
      <c r="Q36" s="58"/>
      <c r="R36" s="50"/>
      <c r="S36" s="61"/>
      <c r="T36" s="54"/>
      <c r="U36" s="50"/>
      <c r="V36" s="61"/>
      <c r="W36" s="54"/>
      <c r="X36" s="50"/>
      <c r="Y36" s="61"/>
      <c r="Z36" s="50"/>
      <c r="AA36" s="48"/>
      <c r="AB36" s="61"/>
      <c r="AC36" s="54"/>
      <c r="AD36" s="56"/>
      <c r="AE36" s="55"/>
      <c r="AF36" s="55"/>
      <c r="AG36" s="55"/>
    </row>
    <row r="37" spans="1:34" s="5" customFormat="1" ht="21" customHeight="1" thickBot="1" x14ac:dyDescent="0.3">
      <c r="A37" s="25"/>
      <c r="B37" s="26">
        <v>31</v>
      </c>
      <c r="C37" s="27" t="s">
        <v>28</v>
      </c>
      <c r="D37" s="62"/>
      <c r="E37" s="63"/>
      <c r="F37" s="64"/>
      <c r="G37" s="62"/>
      <c r="H37" s="63"/>
      <c r="I37" s="65"/>
      <c r="J37" s="66"/>
      <c r="K37" s="67"/>
      <c r="L37" s="68"/>
      <c r="M37" s="69"/>
      <c r="N37" s="70"/>
      <c r="O37" s="71"/>
      <c r="P37" s="72"/>
      <c r="Q37" s="73"/>
      <c r="R37" s="74"/>
      <c r="S37" s="75"/>
      <c r="T37" s="76"/>
      <c r="U37" s="74"/>
      <c r="V37" s="75"/>
      <c r="W37" s="76"/>
      <c r="X37" s="74"/>
      <c r="Y37" s="75"/>
      <c r="Z37" s="74"/>
      <c r="AA37" s="77"/>
      <c r="AB37" s="75"/>
      <c r="AC37" s="76"/>
      <c r="AD37" s="56"/>
      <c r="AE37" s="55"/>
      <c r="AF37" s="55"/>
      <c r="AG37" s="55"/>
    </row>
    <row r="38" spans="1:34" s="5" customFormat="1" ht="21" hidden="1" customHeight="1" thickBot="1" x14ac:dyDescent="0.3">
      <c r="B38"/>
      <c r="C38"/>
      <c r="D38"/>
      <c r="E38"/>
      <c r="F38"/>
      <c r="G38"/>
      <c r="H38"/>
      <c r="I38"/>
      <c r="J38"/>
      <c r="K38"/>
      <c r="L38" s="78"/>
      <c r="M38" s="79"/>
      <c r="N38" s="79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 s="80"/>
      <c r="AF38" s="81" t="s">
        <v>80</v>
      </c>
      <c r="AG38" s="81"/>
    </row>
    <row r="39" spans="1:34" s="5" customFormat="1" ht="21" hidden="1" customHeight="1" thickBot="1" x14ac:dyDescent="0.3">
      <c r="B39"/>
      <c r="C39"/>
      <c r="D39"/>
      <c r="E39"/>
      <c r="F39"/>
      <c r="G39"/>
      <c r="H39"/>
      <c r="I39"/>
      <c r="J39"/>
      <c r="K39"/>
      <c r="L39" s="78"/>
      <c r="M39" s="79"/>
      <c r="N39" s="7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 s="82"/>
      <c r="AF39" s="83">
        <f>SUM(AF41:AG41)</f>
        <v>52.1</v>
      </c>
      <c r="AG39" s="84"/>
    </row>
    <row r="40" spans="1:34" ht="21" hidden="1" customHeight="1" thickBot="1" x14ac:dyDescent="0.3">
      <c r="H40" s="85" t="s">
        <v>81</v>
      </c>
      <c r="I40" s="86">
        <f>SUM(I41:J41)</f>
        <v>9.8000000000000007</v>
      </c>
      <c r="J40" s="87"/>
      <c r="L40" s="85" t="s">
        <v>82</v>
      </c>
      <c r="M40" s="86">
        <f>SUM(M41:N41)</f>
        <v>14.299999999999997</v>
      </c>
      <c r="N40" s="87"/>
      <c r="AE40" s="88" t="s">
        <v>83</v>
      </c>
      <c r="AF40" s="89" t="s">
        <v>84</v>
      </c>
      <c r="AG40" s="89" t="s">
        <v>85</v>
      </c>
    </row>
    <row r="41" spans="1:34" ht="21" hidden="1" customHeight="1" thickBot="1" x14ac:dyDescent="0.3">
      <c r="B41" s="90" t="s">
        <v>86</v>
      </c>
      <c r="C41" s="91"/>
      <c r="D41" s="92">
        <f>SUM(D7:D37)</f>
        <v>5</v>
      </c>
      <c r="E41" s="93"/>
      <c r="F41" s="94">
        <f>SUM(F7:F37)</f>
        <v>5</v>
      </c>
      <c r="G41" s="95">
        <f>SUM(G7:G37)</f>
        <v>10</v>
      </c>
      <c r="H41" s="93"/>
      <c r="I41" s="96">
        <f>SUM(I7:I37)-J41</f>
        <v>9</v>
      </c>
      <c r="J41" s="97">
        <f>SUMPRODUCT(($J$7:$J$37="x")*($I$7:$I$37))/1.1/10</f>
        <v>0.79999999999999982</v>
      </c>
      <c r="K41" s="92">
        <f>SUM(K7:K37)</f>
        <v>14</v>
      </c>
      <c r="L41" s="93"/>
      <c r="M41" s="98">
        <f>SUM(M7:M37)-N41</f>
        <v>12.999999999999998</v>
      </c>
      <c r="N41" s="99">
        <f>SUMPRODUCT(($N$7:$N$37="x")*($M$7:$M$37))/1.1/10</f>
        <v>1.2999999999999996</v>
      </c>
      <c r="O41" s="92">
        <f>SUM(O7:O37)</f>
        <v>17</v>
      </c>
      <c r="P41" s="93"/>
      <c r="Q41" s="94">
        <f>SUM(Q7:Q37)</f>
        <v>15</v>
      </c>
      <c r="R41" s="95">
        <f>SUM(R7:R37)</f>
        <v>2</v>
      </c>
      <c r="S41" s="100"/>
      <c r="T41" s="94">
        <f>SUM(T7:T37)</f>
        <v>1</v>
      </c>
      <c r="U41" s="95">
        <f>SUM(U7:U37)</f>
        <v>6</v>
      </c>
      <c r="V41" s="100"/>
      <c r="W41" s="94">
        <f>SUM(W7:W37)</f>
        <v>2.5</v>
      </c>
      <c r="X41" s="95">
        <f>SUM(X7:X37)</f>
        <v>2</v>
      </c>
      <c r="Y41" s="100"/>
      <c r="Z41" s="94">
        <f>SUM(Z7:Z37)</f>
        <v>2</v>
      </c>
      <c r="AA41" s="95">
        <f>SUM(AA7:AA37)</f>
        <v>4.5</v>
      </c>
      <c r="AB41" s="100"/>
      <c r="AC41" s="94">
        <f>SUM(AC7:AC37)</f>
        <v>2.5</v>
      </c>
      <c r="AD41" s="95">
        <f>SUM(AD7:AD37)</f>
        <v>0</v>
      </c>
      <c r="AE41" s="101">
        <f>SUM(AA41,X41,U41,R41,O41,K41,G41,D41)</f>
        <v>60.5</v>
      </c>
      <c r="AF41" s="102">
        <f>SUM(AC41,Z41,W41,T41,Q41,M41,I41,F41)</f>
        <v>50</v>
      </c>
      <c r="AG41" s="102">
        <f>SUM(N41,J41)</f>
        <v>2.0999999999999996</v>
      </c>
    </row>
    <row r="42" spans="1:34" ht="21" hidden="1" customHeight="1" x14ac:dyDescent="0.25">
      <c r="B42" s="90" t="s">
        <v>87</v>
      </c>
      <c r="C42" s="91"/>
      <c r="D42" s="92">
        <f>SUM(D7:D37)+SUMPRODUCT(($C7:$C$37="Dimanche")*D7:D37)*1.5</f>
        <v>5</v>
      </c>
      <c r="E42" s="93"/>
      <c r="F42" s="103">
        <f>SUM(F41-D41)+D42</f>
        <v>5</v>
      </c>
      <c r="G42" s="92">
        <f>SUM(G7:G37)+SUMPRODUCT(($C7:$C$37="Dimanche")*G7:G37)*1.5</f>
        <v>10</v>
      </c>
      <c r="H42" s="93"/>
      <c r="I42" s="92">
        <f>SUM(I41-G41)+G42</f>
        <v>9</v>
      </c>
      <c r="J42" s="92"/>
      <c r="K42" s="92">
        <f>SUM(K7:K37)+SUMPRODUCT(($C7:$C$37="Dimanche")*K7:K37)*1.5</f>
        <v>14</v>
      </c>
      <c r="L42" s="93"/>
      <c r="M42" s="104">
        <f>SUM(M41:N41-K41)+K42</f>
        <v>12.999999999999998</v>
      </c>
      <c r="N42" s="92"/>
      <c r="O42" s="92">
        <f>SUM(O7:O37)+SUMPRODUCT(($C7:$C$37="Dimanche")*O7:O37)*1.5</f>
        <v>17</v>
      </c>
      <c r="P42" s="93"/>
      <c r="Q42" s="103">
        <f>SUM(Q41-O41)+O42</f>
        <v>15</v>
      </c>
      <c r="R42" s="92">
        <f>SUM(R7:R37)+SUMPRODUCT(($C7:$C$37="Dimanche")*R7:R37)*1.5</f>
        <v>2</v>
      </c>
      <c r="S42" s="93"/>
      <c r="T42" s="103">
        <f>SUM(T41-R41)+R42</f>
        <v>1</v>
      </c>
      <c r="U42" s="92">
        <f>SUM(U7:U37)+SUMPRODUCT(($C7:$C$37="Dimanche")*U7:U37)*1.5</f>
        <v>6</v>
      </c>
      <c r="V42" s="93"/>
      <c r="W42" s="103">
        <f>SUM(W41-U41)+U42</f>
        <v>2.5</v>
      </c>
      <c r="X42" s="92">
        <f>SUM(X7:X37)+SUMPRODUCT(($C7:$C$37="Dimanche")*X7:X37)*1.5</f>
        <v>2</v>
      </c>
      <c r="Y42" s="93"/>
      <c r="Z42" s="103">
        <f>SUM(Z41-X41)+X42</f>
        <v>2</v>
      </c>
      <c r="AA42" s="92">
        <f>SUM(AA7:AA37)+SUMPRODUCT(($C7:$C$37="Dimanche")*AA7:AA37)*1.5</f>
        <v>4.5</v>
      </c>
      <c r="AB42" s="93"/>
      <c r="AC42" s="103">
        <f>SUM(AC41-AA41)+AA42</f>
        <v>2.5</v>
      </c>
      <c r="AD42" s="93"/>
      <c r="AE42" s="105">
        <f>SUM(AA42,X42,U42,R42,G42,D42,O42,K42)</f>
        <v>60.5</v>
      </c>
      <c r="AF42" s="106">
        <f>SUM(AC42,Z42,W42,T42,I42,F42,Q42,M42)</f>
        <v>50</v>
      </c>
      <c r="AG42" s="107"/>
    </row>
    <row r="43" spans="1:34" ht="21" hidden="1" customHeight="1" thickBot="1" x14ac:dyDescent="0.3">
      <c r="B43" s="108"/>
      <c r="C43" s="108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  <c r="AF43" s="110"/>
    </row>
    <row r="44" spans="1:34" ht="15.75" hidden="1" thickBot="1" x14ac:dyDescent="0.3">
      <c r="B44" s="111" t="s">
        <v>88</v>
      </c>
      <c r="C44" s="112"/>
      <c r="D44" s="113">
        <f>(D41/$AE$41)</f>
        <v>8.2644628099173556E-2</v>
      </c>
      <c r="E44" s="114"/>
      <c r="F44" s="115">
        <f>(F41/$AF$41)</f>
        <v>0.1</v>
      </c>
      <c r="G44" s="113">
        <f>(G41/$AE$41)</f>
        <v>0.16528925619834711</v>
      </c>
      <c r="H44" s="114"/>
      <c r="I44" s="116">
        <f>(I41/$AF$41)</f>
        <v>0.18</v>
      </c>
      <c r="J44" s="117"/>
      <c r="K44" s="113">
        <f>(K41/$AE$41)</f>
        <v>0.23140495867768596</v>
      </c>
      <c r="L44" s="114"/>
      <c r="M44" s="116">
        <f>(M41/$AF$41)</f>
        <v>0.25999999999999995</v>
      </c>
      <c r="N44" s="117"/>
      <c r="O44" s="113">
        <f>(O41/$AE$41)</f>
        <v>0.28099173553719009</v>
      </c>
      <c r="P44" s="114"/>
      <c r="Q44" s="115">
        <f>(Q41/$AF$41)</f>
        <v>0.3</v>
      </c>
      <c r="R44" s="113">
        <f>(R41/$AE$41)</f>
        <v>3.3057851239669422E-2</v>
      </c>
      <c r="S44" s="114"/>
      <c r="T44" s="115">
        <f>(T41/$AF$41)</f>
        <v>0.02</v>
      </c>
      <c r="U44" s="113">
        <f>(U41/$AE$41)</f>
        <v>9.9173553719008267E-2</v>
      </c>
      <c r="V44" s="114"/>
      <c r="W44" s="115">
        <f>(W41/$AF$41)</f>
        <v>0.05</v>
      </c>
      <c r="X44" s="113">
        <f>(X41/$AE$41)</f>
        <v>3.3057851239669422E-2</v>
      </c>
      <c r="Y44" s="114"/>
      <c r="Z44" s="115">
        <f>(Z41/$AF$41)</f>
        <v>0.04</v>
      </c>
      <c r="AA44" s="113">
        <f>(AA41/$AE$41)</f>
        <v>7.43801652892562E-2</v>
      </c>
      <c r="AB44" s="114"/>
      <c r="AC44" s="115">
        <f>(AC41/$AF$41)</f>
        <v>0.05</v>
      </c>
      <c r="AD44" s="118"/>
      <c r="AE44" s="118"/>
      <c r="AF44" s="119">
        <f>SUM(AA44,G44,D44,X44,U44,R44,O44,K44)</f>
        <v>1</v>
      </c>
      <c r="AG44" s="120" t="s">
        <v>89</v>
      </c>
      <c r="AH44" s="121"/>
    </row>
    <row r="45" spans="1:34" ht="15.75" hidden="1" thickBot="1" x14ac:dyDescent="0.3">
      <c r="B45" s="122"/>
      <c r="C45" s="122"/>
      <c r="D45" s="123"/>
      <c r="E45" s="118"/>
      <c r="F45" s="124"/>
      <c r="G45" s="123"/>
      <c r="H45" s="118"/>
      <c r="I45" s="124"/>
      <c r="J45" s="118"/>
      <c r="K45" s="123"/>
      <c r="L45" s="118"/>
      <c r="M45" s="124"/>
      <c r="N45" s="118"/>
      <c r="O45" s="123"/>
      <c r="P45" s="118"/>
      <c r="Q45" s="124"/>
      <c r="R45" s="123"/>
      <c r="S45" s="118"/>
      <c r="T45" s="124"/>
      <c r="U45" s="123"/>
      <c r="V45" s="118"/>
      <c r="W45" s="124"/>
      <c r="X45" s="123"/>
      <c r="Y45" s="118"/>
      <c r="Z45" s="124"/>
      <c r="AA45" s="123"/>
      <c r="AB45" s="118"/>
      <c r="AC45" s="124"/>
      <c r="AD45" s="118"/>
      <c r="AE45" s="118"/>
      <c r="AF45" s="118"/>
    </row>
    <row r="46" spans="1:34" x14ac:dyDescent="0.25">
      <c r="B46" s="125" t="s">
        <v>90</v>
      </c>
      <c r="C46" s="126"/>
      <c r="D46" s="127"/>
      <c r="E46" s="128" t="s">
        <v>91</v>
      </c>
      <c r="F46" s="129" t="s">
        <v>92</v>
      </c>
      <c r="G46" s="127"/>
      <c r="H46" s="128" t="s">
        <v>91</v>
      </c>
      <c r="I46" s="130" t="s">
        <v>92</v>
      </c>
      <c r="J46" s="131"/>
      <c r="K46" s="127"/>
      <c r="L46" s="128" t="s">
        <v>91</v>
      </c>
      <c r="M46" s="130" t="s">
        <v>92</v>
      </c>
      <c r="N46" s="131"/>
      <c r="O46" s="127"/>
      <c r="P46" s="128" t="s">
        <v>91</v>
      </c>
      <c r="Q46" s="129" t="s">
        <v>92</v>
      </c>
      <c r="R46" s="127"/>
      <c r="S46" s="128" t="s">
        <v>91</v>
      </c>
      <c r="T46" s="129" t="s">
        <v>92</v>
      </c>
      <c r="U46" s="127"/>
      <c r="V46" s="128" t="s">
        <v>91</v>
      </c>
      <c r="W46" s="129" t="s">
        <v>92</v>
      </c>
      <c r="X46" s="127"/>
      <c r="Y46" s="128" t="s">
        <v>91</v>
      </c>
      <c r="Z46" s="129" t="s">
        <v>92</v>
      </c>
      <c r="AA46" s="127"/>
      <c r="AB46" s="128" t="s">
        <v>91</v>
      </c>
      <c r="AC46" s="129" t="s">
        <v>92</v>
      </c>
      <c r="AD46" s="109"/>
      <c r="AE46" s="118"/>
      <c r="AF46" s="105" t="s">
        <v>93</v>
      </c>
    </row>
    <row r="47" spans="1:34" ht="16.5" thickBot="1" x14ac:dyDescent="0.3">
      <c r="B47" s="125"/>
      <c r="C47" s="126"/>
      <c r="D47" s="132"/>
      <c r="E47" s="133">
        <f>COUNTIF(F7:F37,0)</f>
        <v>0</v>
      </c>
      <c r="F47" s="134">
        <f>(E47*1)</f>
        <v>0</v>
      </c>
      <c r="G47" s="132"/>
      <c r="H47" s="133">
        <f>COUNTIF(I7:I37,0)</f>
        <v>1</v>
      </c>
      <c r="I47" s="135">
        <f>(H47*1)</f>
        <v>1</v>
      </c>
      <c r="J47" s="136"/>
      <c r="K47" s="132"/>
      <c r="L47" s="133">
        <f>COUNTIF(M7:M37,0)</f>
        <v>2</v>
      </c>
      <c r="M47" s="135">
        <f>SUMPRODUCT(($M$7:$M$37="0")*SUM($K$7:$K$37))</f>
        <v>0</v>
      </c>
      <c r="N47" s="136"/>
      <c r="O47" s="132"/>
      <c r="P47" s="133">
        <f>COUNTIF(Q7:Q37,0)</f>
        <v>2</v>
      </c>
      <c r="Q47" s="137" t="b">
        <f>SUMPRODUCT(($P$7:$P$37='[1]Total annuel'!AJ14)*($Q$7:$Q$37))=COUNTIF(Q7:Q37,0)</f>
        <v>0</v>
      </c>
      <c r="R47" s="132"/>
      <c r="S47" s="133">
        <f>COUNTIF(T7:T37,0)</f>
        <v>1</v>
      </c>
      <c r="T47" s="137">
        <f>(S47*12.5)</f>
        <v>12.5</v>
      </c>
      <c r="U47" s="132"/>
      <c r="V47" s="133">
        <f>COUNTIF(W7:W37,0)</f>
        <v>2</v>
      </c>
      <c r="W47" s="137">
        <f>(V47*12.5)</f>
        <v>25</v>
      </c>
      <c r="X47" s="132"/>
      <c r="Y47" s="133">
        <f>COUNTIF(Z7:Z37,0)</f>
        <v>0</v>
      </c>
      <c r="Z47" s="137">
        <f>(Y47*12.5)</f>
        <v>0</v>
      </c>
      <c r="AA47" s="132"/>
      <c r="AB47" s="133">
        <f>COUNTIF(AC7:AC37,0)</f>
        <v>1</v>
      </c>
      <c r="AC47" s="137">
        <f>(AB47*12.5)</f>
        <v>12.5</v>
      </c>
      <c r="AD47" s="109"/>
      <c r="AE47" s="118"/>
      <c r="AF47" s="138">
        <f>SUM(I47,F47,Z47,AC47,M47,Q47,T47,W47)</f>
        <v>51</v>
      </c>
    </row>
    <row r="48" spans="1:34" x14ac:dyDescent="0.25">
      <c r="B48" s="139"/>
      <c r="C48" s="139"/>
      <c r="I48" s="140"/>
      <c r="J48" s="140"/>
      <c r="AE48" s="141"/>
      <c r="AF48" s="118"/>
    </row>
    <row r="49" spans="2:33" ht="18" hidden="1" customHeight="1" thickBot="1" x14ac:dyDescent="0.3">
      <c r="B49" s="142" t="s">
        <v>94</v>
      </c>
      <c r="C49" s="142"/>
      <c r="D49" s="143">
        <f>COUNTA(D7:D37)</f>
        <v>5</v>
      </c>
      <c r="E49" s="93"/>
      <c r="F49" s="143">
        <f>COUNTA(F7:F37)</f>
        <v>5</v>
      </c>
      <c r="G49" s="143">
        <f>COUNTA(G7:G37)</f>
        <v>10</v>
      </c>
      <c r="H49" s="93"/>
      <c r="I49" s="143">
        <f>COUNTA(I7:I37)</f>
        <v>10</v>
      </c>
      <c r="J49" s="93"/>
      <c r="K49" s="143">
        <f>COUNTA(K7:K37)</f>
        <v>14</v>
      </c>
      <c r="L49" s="93"/>
      <c r="M49" s="143">
        <f>COUNTA(M7:M37)</f>
        <v>15</v>
      </c>
      <c r="N49" s="93"/>
      <c r="O49" s="143">
        <f>COUNTA(O7:O37)</f>
        <v>17</v>
      </c>
      <c r="P49" s="93"/>
      <c r="Q49" s="143">
        <f>COUNTA(Q7:Q37)</f>
        <v>17</v>
      </c>
      <c r="R49" s="143">
        <f>COUNTA(R7:R37)</f>
        <v>2</v>
      </c>
      <c r="S49" s="93"/>
      <c r="T49" s="143">
        <f>COUNTA(T7:T37)</f>
        <v>2</v>
      </c>
      <c r="U49" s="143">
        <f>COUNTA(U7:U37)</f>
        <v>3</v>
      </c>
      <c r="V49" s="93"/>
      <c r="W49" s="143">
        <f>COUNTA(W7:W37)</f>
        <v>3</v>
      </c>
      <c r="X49" s="143">
        <f>COUNTA(X7:X37)</f>
        <v>2</v>
      </c>
      <c r="Y49" s="93"/>
      <c r="Z49" s="143">
        <f>COUNTA(Z7:Z37)</f>
        <v>2</v>
      </c>
      <c r="AA49" s="143">
        <f>COUNTA(AA7:AA37)</f>
        <v>2</v>
      </c>
      <c r="AB49" s="93"/>
      <c r="AC49" s="143">
        <f>COUNTA(AC7:AC37)</f>
        <v>2</v>
      </c>
      <c r="AD49" s="144">
        <f>COUNTIF($AD$8:$AD$40,"CP")</f>
        <v>0</v>
      </c>
      <c r="AE49" s="145" t="s">
        <v>95</v>
      </c>
      <c r="AF49" s="146">
        <f>SUM(AC49,Z49,W49,I49,F49,T49,Q49,M49)</f>
        <v>56</v>
      </c>
      <c r="AG49" s="147" t="s">
        <v>96</v>
      </c>
    </row>
    <row r="50" spans="2:33" ht="18" hidden="1" customHeight="1" thickBot="1" x14ac:dyDescent="0.3">
      <c r="I50" s="140"/>
      <c r="J50" s="140"/>
      <c r="AB50" s="140"/>
      <c r="AC50" s="140"/>
      <c r="AD50" s="148">
        <f>COUNTIF($AD$8:$AD$40,"RCP")</f>
        <v>0</v>
      </c>
      <c r="AE50" s="149" t="s">
        <v>97</v>
      </c>
    </row>
    <row r="51" spans="2:33" s="150" customFormat="1" ht="18" hidden="1" customHeight="1" x14ac:dyDescent="0.25">
      <c r="D51" s="151">
        <f>SUM(F51:F55)</f>
        <v>5</v>
      </c>
      <c r="E51" s="152" t="s">
        <v>69</v>
      </c>
      <c r="F51" s="153">
        <f>SUMPRODUCT(($E$7:$E$37=E51)*($F$7:$F$37))</f>
        <v>1</v>
      </c>
      <c r="G51" s="154">
        <f>SUM(I51:I54)</f>
        <v>4</v>
      </c>
      <c r="H51" s="152" t="s">
        <v>55</v>
      </c>
      <c r="I51" s="153">
        <f>SUMPRODUCT(($J$7:$J$37="x")*($H$7:$H$37=H51)*($I$7:$I$37))/1.1+SUMPRODUCT(($J$7:$J$37="")*($H$7:$H$37=H51)*($I$7:$I$37))</f>
        <v>1</v>
      </c>
      <c r="J51" s="155"/>
      <c r="K51" s="151">
        <f>SUM(M51:M54)</f>
        <v>4</v>
      </c>
      <c r="L51" s="152" t="s">
        <v>36</v>
      </c>
      <c r="M51" s="153">
        <f>SUMPRODUCT(($N$7:$N$37="x")*($L$7:$L$37=L51)*($M$7:$M$37))/1.1+SUMPRODUCT(($N$7:$N$37="")*($L$7:$L$37=L51)*($M$7:$M$37))</f>
        <v>1</v>
      </c>
      <c r="N51" s="156"/>
      <c r="O51" s="151">
        <f>SUM(Q51:Q54)</f>
        <v>4</v>
      </c>
      <c r="P51" s="157" t="s">
        <v>38</v>
      </c>
      <c r="Q51" s="153">
        <f>SUMPRODUCT(($P$7:$P$37=P51)*($Q$7:$Q$37))</f>
        <v>1</v>
      </c>
      <c r="AC51" s="140"/>
      <c r="AD51" s="148">
        <f>COUNTIF($AD$8:$AD$40,"MAL")</f>
        <v>0</v>
      </c>
      <c r="AE51" s="149" t="s">
        <v>98</v>
      </c>
    </row>
    <row r="52" spans="2:33" s="150" customFormat="1" ht="18" hidden="1" customHeight="1" x14ac:dyDescent="0.25">
      <c r="D52" s="158"/>
      <c r="E52" s="159" t="s">
        <v>73</v>
      </c>
      <c r="F52" s="160">
        <f t="shared" ref="F52:F55" si="0">SUMPRODUCT(($E$7:$E$37=E52)*($F$7:$F$37))</f>
        <v>1</v>
      </c>
      <c r="G52" s="161"/>
      <c r="H52" s="159" t="s">
        <v>58</v>
      </c>
      <c r="I52" s="160">
        <f t="shared" ref="I52:I59" si="1">SUMPRODUCT(($J$7:$J$37="x")*($H$7:$H$37=H52)*($I$7:$I$37))/1.1+SUMPRODUCT(($J$7:$J$37="")*($H$7:$H$37=H52)*($I$7:$I$37))</f>
        <v>1</v>
      </c>
      <c r="J52" s="155"/>
      <c r="K52" s="158"/>
      <c r="L52" s="159" t="s">
        <v>39</v>
      </c>
      <c r="M52" s="160">
        <f t="shared" ref="M52:M64" si="2">SUMPRODUCT(($N$7:$N$37="x")*($L$7:$L$37=L52)*($M$7:$M$37))/1.1+SUMPRODUCT(($N$7:$N$37="")*($L$7:$L$37=L52)*($M$7:$M$37))</f>
        <v>1</v>
      </c>
      <c r="N52" s="156"/>
      <c r="O52" s="158"/>
      <c r="P52" s="162" t="s">
        <v>40</v>
      </c>
      <c r="Q52" s="160">
        <f t="shared" ref="Q52:Q64" si="3">SUMPRODUCT(($P$7:$P$37=P52)*($Q$7:$Q$37))</f>
        <v>1</v>
      </c>
      <c r="AC52" s="140"/>
      <c r="AD52" s="148">
        <f>COUNTIF($AD$8:$AD$40,"MAT")</f>
        <v>0</v>
      </c>
      <c r="AE52" s="149" t="s">
        <v>99</v>
      </c>
    </row>
    <row r="53" spans="2:33" s="150" customFormat="1" ht="18" hidden="1" customHeight="1" x14ac:dyDescent="0.25">
      <c r="D53" s="158"/>
      <c r="E53" s="159" t="s">
        <v>77</v>
      </c>
      <c r="F53" s="160">
        <f t="shared" si="0"/>
        <v>1</v>
      </c>
      <c r="G53" s="161"/>
      <c r="H53" s="159" t="s">
        <v>62</v>
      </c>
      <c r="I53" s="160">
        <f t="shared" si="1"/>
        <v>1</v>
      </c>
      <c r="J53" s="155"/>
      <c r="K53" s="158"/>
      <c r="L53" s="159" t="s">
        <v>41</v>
      </c>
      <c r="M53" s="160">
        <f>SUMPRODUCT(($N$7:$N$37="x")*($L$7:$L$37=L53)*($M$7:$M$37))/1.1+SUMPRODUCT(($N$7:$N$37="")*($L$7:$L$37=L53)*($M$7:$M$37))</f>
        <v>1</v>
      </c>
      <c r="N53" s="156"/>
      <c r="O53" s="158"/>
      <c r="P53" s="162" t="s">
        <v>42</v>
      </c>
      <c r="Q53" s="160">
        <f t="shared" si="3"/>
        <v>1</v>
      </c>
      <c r="AC53" s="140"/>
      <c r="AD53" s="148">
        <f>COUNTIF($AD$8:$AD$40,"PAT")</f>
        <v>0</v>
      </c>
      <c r="AE53" s="149" t="s">
        <v>100</v>
      </c>
    </row>
    <row r="54" spans="2:33" s="150" customFormat="1" ht="18" hidden="1" customHeight="1" thickBot="1" x14ac:dyDescent="0.3">
      <c r="D54" s="158"/>
      <c r="E54" s="159" t="s">
        <v>61</v>
      </c>
      <c r="F54" s="160">
        <f t="shared" si="0"/>
        <v>1</v>
      </c>
      <c r="G54" s="163"/>
      <c r="H54" s="164" t="s">
        <v>66</v>
      </c>
      <c r="I54" s="165">
        <f t="shared" si="1"/>
        <v>1</v>
      </c>
      <c r="J54" s="155"/>
      <c r="K54" s="166"/>
      <c r="L54" s="167" t="s">
        <v>43</v>
      </c>
      <c r="M54" s="168">
        <f t="shared" si="2"/>
        <v>1</v>
      </c>
      <c r="N54" s="156"/>
      <c r="O54" s="169"/>
      <c r="P54" s="170" t="s">
        <v>44</v>
      </c>
      <c r="Q54" s="165">
        <f t="shared" si="3"/>
        <v>1</v>
      </c>
      <c r="AC54" s="140"/>
      <c r="AD54" s="148">
        <f>COUNTIF($AD$8:$AD$40,"CPF")</f>
        <v>0</v>
      </c>
      <c r="AE54" s="149" t="s">
        <v>101</v>
      </c>
    </row>
    <row r="55" spans="2:33" s="150" customFormat="1" ht="18" hidden="1" customHeight="1" thickBot="1" x14ac:dyDescent="0.3">
      <c r="D55" s="166"/>
      <c r="E55" s="167" t="s">
        <v>65</v>
      </c>
      <c r="F55" s="168">
        <f t="shared" si="0"/>
        <v>1</v>
      </c>
      <c r="G55" s="154">
        <f>SUM(I55:I59)</f>
        <v>5</v>
      </c>
      <c r="H55" s="152" t="s">
        <v>70</v>
      </c>
      <c r="I55" s="153">
        <f t="shared" si="1"/>
        <v>1</v>
      </c>
      <c r="J55" s="155"/>
      <c r="K55" s="171">
        <f>SUM(M55:M59)</f>
        <v>3</v>
      </c>
      <c r="L55" s="172" t="s">
        <v>46</v>
      </c>
      <c r="M55" s="173">
        <f t="shared" si="2"/>
        <v>0</v>
      </c>
      <c r="N55" s="156"/>
      <c r="O55" s="151">
        <f>SUM(Q55:Q58)</f>
        <v>4</v>
      </c>
      <c r="P55" s="157" t="s">
        <v>47</v>
      </c>
      <c r="Q55" s="153">
        <f>SUMPRODUCT(($P$7:$P$37=P55)*($Q$7:$Q$37))</f>
        <v>1</v>
      </c>
      <c r="AC55" s="140"/>
      <c r="AD55" s="148">
        <f>COUNTIF($AD$8:$AD$40,"AI")</f>
        <v>0</v>
      </c>
      <c r="AE55" s="149" t="s">
        <v>102</v>
      </c>
    </row>
    <row r="56" spans="2:33" s="150" customFormat="1" ht="18" hidden="1" customHeight="1" x14ac:dyDescent="0.25">
      <c r="D56" s="156"/>
      <c r="E56" s="156"/>
      <c r="F56" s="156"/>
      <c r="G56" s="158"/>
      <c r="H56" s="159" t="s">
        <v>74</v>
      </c>
      <c r="I56" s="160">
        <f t="shared" si="1"/>
        <v>1</v>
      </c>
      <c r="J56" s="155"/>
      <c r="K56" s="158"/>
      <c r="L56" s="159" t="s">
        <v>67</v>
      </c>
      <c r="M56" s="160">
        <f t="shared" si="2"/>
        <v>1</v>
      </c>
      <c r="N56" s="156"/>
      <c r="O56" s="158"/>
      <c r="P56" s="162" t="s">
        <v>31</v>
      </c>
      <c r="Q56" s="160">
        <f t="shared" si="3"/>
        <v>1</v>
      </c>
      <c r="AC56" s="140"/>
      <c r="AD56" s="148">
        <f>COUNTIF($AD$8:$AD$40,"FP")</f>
        <v>0</v>
      </c>
      <c r="AE56" s="149" t="s">
        <v>103</v>
      </c>
    </row>
    <row r="57" spans="2:33" s="150" customFormat="1" ht="18" hidden="1" customHeight="1" x14ac:dyDescent="0.25">
      <c r="D57" s="156"/>
      <c r="E57" s="156"/>
      <c r="F57" s="156"/>
      <c r="G57" s="158"/>
      <c r="H57" s="159" t="s">
        <v>78</v>
      </c>
      <c r="I57" s="160">
        <f t="shared" si="1"/>
        <v>1</v>
      </c>
      <c r="J57" s="155"/>
      <c r="K57" s="158"/>
      <c r="L57" s="159" t="s">
        <v>71</v>
      </c>
      <c r="M57" s="160">
        <f t="shared" si="2"/>
        <v>1</v>
      </c>
      <c r="N57" s="156"/>
      <c r="O57" s="158"/>
      <c r="P57" s="162" t="s">
        <v>35</v>
      </c>
      <c r="Q57" s="160">
        <f t="shared" si="3"/>
        <v>1</v>
      </c>
      <c r="AC57" s="140"/>
      <c r="AD57" s="148">
        <f>COUNTIF($AD$8:$AD$40,"CSS")</f>
        <v>0</v>
      </c>
      <c r="AE57" s="149" t="s">
        <v>104</v>
      </c>
    </row>
    <row r="58" spans="2:33" s="150" customFormat="1" ht="18" hidden="1" customHeight="1" thickBot="1" x14ac:dyDescent="0.3">
      <c r="D58" s="156"/>
      <c r="E58" s="156"/>
      <c r="F58" s="156"/>
      <c r="G58" s="158"/>
      <c r="H58" s="159" t="s">
        <v>45</v>
      </c>
      <c r="I58" s="160">
        <f>SUMPRODUCT(($J$7:$J$37="x")*($H$7:$H$37=H58)*($I$7:$I$37))/1.1+SUMPRODUCT(($J$7:$J$37="")*($H$7:$H$37=H58)*($I$7:$I$37))</f>
        <v>1</v>
      </c>
      <c r="J58" s="155"/>
      <c r="K58" s="158"/>
      <c r="L58" s="159" t="s">
        <v>48</v>
      </c>
      <c r="M58" s="160">
        <f t="shared" si="2"/>
        <v>0</v>
      </c>
      <c r="N58" s="156"/>
      <c r="O58" s="169"/>
      <c r="P58" s="170" t="s">
        <v>49</v>
      </c>
      <c r="Q58" s="165">
        <f t="shared" si="3"/>
        <v>1</v>
      </c>
      <c r="AC58" s="140"/>
      <c r="AD58" s="148">
        <f>COUNTIF($AD$8:$AD$40,"CEF")</f>
        <v>0</v>
      </c>
      <c r="AE58" s="149" t="s">
        <v>105</v>
      </c>
    </row>
    <row r="59" spans="2:33" s="150" customFormat="1" ht="18" hidden="1" customHeight="1" thickBot="1" x14ac:dyDescent="0.3">
      <c r="D59" s="156"/>
      <c r="E59" s="156"/>
      <c r="F59" s="156"/>
      <c r="G59" s="166"/>
      <c r="H59" s="167" t="s">
        <v>50</v>
      </c>
      <c r="I59" s="168">
        <f t="shared" si="1"/>
        <v>1</v>
      </c>
      <c r="J59" s="155"/>
      <c r="K59" s="166"/>
      <c r="L59" s="167" t="s">
        <v>51</v>
      </c>
      <c r="M59" s="168">
        <f t="shared" si="2"/>
        <v>1</v>
      </c>
      <c r="N59" s="156"/>
      <c r="O59" s="151">
        <f>SUM(Q59:Q62)</f>
        <v>4</v>
      </c>
      <c r="P59" s="157" t="s">
        <v>52</v>
      </c>
      <c r="Q59" s="153">
        <f t="shared" si="3"/>
        <v>1</v>
      </c>
      <c r="AC59" s="140"/>
      <c r="AD59" s="148">
        <f>COUNTIF($AD$8:$AD$40,"NT")</f>
        <v>3</v>
      </c>
      <c r="AE59" s="149" t="s">
        <v>32</v>
      </c>
    </row>
    <row r="60" spans="2:33" s="150" customFormat="1" ht="18" hidden="1" customHeight="1" thickBot="1" x14ac:dyDescent="0.3">
      <c r="D60" s="156"/>
      <c r="E60" s="156"/>
      <c r="F60" s="156"/>
      <c r="G60" s="156"/>
      <c r="H60" s="156"/>
      <c r="I60" s="155"/>
      <c r="J60" s="155"/>
      <c r="K60" s="155"/>
      <c r="L60" s="174" t="s">
        <v>53</v>
      </c>
      <c r="M60" s="173">
        <f t="shared" si="2"/>
        <v>1</v>
      </c>
      <c r="N60" s="156"/>
      <c r="O60" s="158"/>
      <c r="P60" s="162" t="s">
        <v>54</v>
      </c>
      <c r="Q60" s="160">
        <f t="shared" si="3"/>
        <v>1</v>
      </c>
      <c r="AC60" s="140"/>
      <c r="AD60" s="148">
        <f>COUNTIF($AD$8:$AD$40,"INT")</f>
        <v>0</v>
      </c>
      <c r="AE60" s="149" t="s">
        <v>106</v>
      </c>
    </row>
    <row r="61" spans="2:33" s="150" customFormat="1" ht="18" hidden="1" customHeight="1" thickBot="1" x14ac:dyDescent="0.3">
      <c r="D61" s="156"/>
      <c r="E61" s="156"/>
      <c r="F61" s="156"/>
      <c r="G61" s="156"/>
      <c r="H61" s="156"/>
      <c r="I61" s="155"/>
      <c r="J61" s="155"/>
      <c r="K61" s="155"/>
      <c r="L61" s="175" t="s">
        <v>56</v>
      </c>
      <c r="M61" s="176">
        <f t="shared" si="2"/>
        <v>1</v>
      </c>
      <c r="N61" s="156"/>
      <c r="O61" s="158"/>
      <c r="P61" s="162" t="s">
        <v>57</v>
      </c>
      <c r="Q61" s="160">
        <f t="shared" si="3"/>
        <v>1</v>
      </c>
      <c r="AC61" s="140"/>
      <c r="AD61" s="148">
        <f>COUNTIF($AD$8:$AD$40,"CPE")</f>
        <v>0</v>
      </c>
      <c r="AE61" s="149" t="s">
        <v>107</v>
      </c>
    </row>
    <row r="62" spans="2:33" s="150" customFormat="1" ht="18" hidden="1" customHeight="1" thickBot="1" x14ac:dyDescent="0.3">
      <c r="D62" s="156"/>
      <c r="E62" s="156"/>
      <c r="F62" s="156"/>
      <c r="G62" s="156"/>
      <c r="H62" s="156"/>
      <c r="I62" s="155"/>
      <c r="J62" s="155"/>
      <c r="K62" s="151">
        <f>SUM(M62:M65)</f>
        <v>4</v>
      </c>
      <c r="L62" s="152" t="s">
        <v>59</v>
      </c>
      <c r="M62" s="153">
        <f t="shared" si="2"/>
        <v>1</v>
      </c>
      <c r="N62" s="156"/>
      <c r="O62" s="169"/>
      <c r="P62" s="170" t="s">
        <v>60</v>
      </c>
      <c r="Q62" s="165">
        <f t="shared" si="3"/>
        <v>1</v>
      </c>
      <c r="AC62" s="140"/>
      <c r="AD62" s="148">
        <f>COUNTIF($AD$8:$AD$40,"AT")</f>
        <v>0</v>
      </c>
      <c r="AE62" s="149" t="s">
        <v>108</v>
      </c>
    </row>
    <row r="63" spans="2:33" s="150" customFormat="1" ht="18" hidden="1" customHeight="1" x14ac:dyDescent="0.25">
      <c r="D63" s="156"/>
      <c r="E63" s="156"/>
      <c r="F63" s="156"/>
      <c r="G63" s="156"/>
      <c r="H63" s="156"/>
      <c r="I63" s="155"/>
      <c r="J63" s="155"/>
      <c r="K63" s="158"/>
      <c r="L63" s="159" t="s">
        <v>75</v>
      </c>
      <c r="M63" s="160">
        <f t="shared" si="2"/>
        <v>1</v>
      </c>
      <c r="N63" s="156"/>
      <c r="O63" s="151">
        <f>SUM(Q63:Q66)</f>
        <v>3</v>
      </c>
      <c r="P63" s="157" t="s">
        <v>72</v>
      </c>
      <c r="Q63" s="153">
        <f t="shared" si="3"/>
        <v>1</v>
      </c>
      <c r="AC63" s="140"/>
      <c r="AD63" s="177"/>
    </row>
    <row r="64" spans="2:33" s="150" customFormat="1" ht="18" hidden="1" customHeight="1" x14ac:dyDescent="0.25">
      <c r="D64" s="156"/>
      <c r="E64" s="156"/>
      <c r="F64" s="156"/>
      <c r="G64" s="156"/>
      <c r="H64" s="156"/>
      <c r="I64" s="155"/>
      <c r="J64" s="155"/>
      <c r="K64" s="158"/>
      <c r="L64" s="159" t="s">
        <v>79</v>
      </c>
      <c r="M64" s="160">
        <f t="shared" si="2"/>
        <v>1</v>
      </c>
      <c r="N64" s="156"/>
      <c r="O64" s="158"/>
      <c r="P64" s="162" t="s">
        <v>76</v>
      </c>
      <c r="Q64" s="160">
        <f t="shared" si="3"/>
        <v>1</v>
      </c>
    </row>
    <row r="65" spans="4:17" s="150" customFormat="1" ht="18" hidden="1" customHeight="1" thickBot="1" x14ac:dyDescent="0.3">
      <c r="D65" s="156"/>
      <c r="E65" s="156"/>
      <c r="F65" s="156"/>
      <c r="G65" s="156"/>
      <c r="H65" s="156"/>
      <c r="I65" s="155"/>
      <c r="J65" s="155"/>
      <c r="K65" s="166"/>
      <c r="L65" s="167" t="s">
        <v>63</v>
      </c>
      <c r="M65" s="168">
        <f>SUMPRODUCT(($N$7:$N$37="x")*($L$7:$L$37=L65)*($M$7:$M$37))/1.1+SUMPRODUCT(($N$7:$N$37="")*($L$7:$L$37=L65)*($M$7:$M$37))</f>
        <v>1</v>
      </c>
      <c r="N65" s="156"/>
      <c r="O65" s="158"/>
      <c r="P65" s="162" t="s">
        <v>64</v>
      </c>
      <c r="Q65" s="160">
        <f>SUMPRODUCT(($P$7:$P$37=P65)*($Q$7:$Q$37))</f>
        <v>1</v>
      </c>
    </row>
    <row r="66" spans="4:17" s="150" customFormat="1" ht="18" customHeight="1" thickBot="1" x14ac:dyDescent="0.3">
      <c r="D66" s="156"/>
      <c r="E66" s="156"/>
      <c r="F66" s="156"/>
      <c r="G66" s="156"/>
      <c r="H66" s="156"/>
      <c r="I66" s="155"/>
      <c r="J66" s="155"/>
      <c r="K66" s="156"/>
      <c r="L66" s="156"/>
      <c r="M66" s="156"/>
      <c r="N66" s="156"/>
      <c r="O66" s="166"/>
      <c r="P66" s="178" t="s">
        <v>68</v>
      </c>
      <c r="Q66" s="168">
        <f>SUMPRODUCT(($P$7:$P$37=P66)*($Q$7:$Q$37))</f>
        <v>0</v>
      </c>
    </row>
    <row r="67" spans="4:17" x14ac:dyDescent="0.25">
      <c r="I67" s="140"/>
      <c r="J67" s="140"/>
    </row>
    <row r="68" spans="4:17" x14ac:dyDescent="0.25">
      <c r="I68" s="140"/>
      <c r="J68" s="140"/>
    </row>
    <row r="69" spans="4:17" x14ac:dyDescent="0.25">
      <c r="I69" s="140"/>
      <c r="J69" s="140"/>
    </row>
    <row r="70" spans="4:17" x14ac:dyDescent="0.25">
      <c r="I70" s="140"/>
      <c r="J70" s="140"/>
    </row>
    <row r="71" spans="4:17" x14ac:dyDescent="0.25">
      <c r="I71" s="140"/>
      <c r="J71" s="140"/>
    </row>
    <row r="72" spans="4:17" x14ac:dyDescent="0.25">
      <c r="I72" s="140"/>
      <c r="J72" s="140"/>
    </row>
    <row r="73" spans="4:17" x14ac:dyDescent="0.25">
      <c r="I73" s="140"/>
      <c r="J73" s="140"/>
    </row>
    <row r="74" spans="4:17" x14ac:dyDescent="0.25">
      <c r="I74" s="140"/>
      <c r="J74" s="140"/>
    </row>
    <row r="75" spans="4:17" x14ac:dyDescent="0.25">
      <c r="I75" s="140"/>
      <c r="J75" s="140"/>
    </row>
    <row r="76" spans="4:17" x14ac:dyDescent="0.25">
      <c r="I76" s="140"/>
      <c r="J76" s="140"/>
    </row>
    <row r="77" spans="4:17" x14ac:dyDescent="0.25">
      <c r="I77" s="140"/>
      <c r="J77" s="140"/>
    </row>
  </sheetData>
  <mergeCells count="64">
    <mergeCell ref="O63:O66"/>
    <mergeCell ref="B49:C49"/>
    <mergeCell ref="D51:D55"/>
    <mergeCell ref="G51:G54"/>
    <mergeCell ref="K51:K54"/>
    <mergeCell ref="O51:O54"/>
    <mergeCell ref="G55:G59"/>
    <mergeCell ref="K55:K59"/>
    <mergeCell ref="O55:O58"/>
    <mergeCell ref="O59:O62"/>
    <mergeCell ref="K62:K65"/>
    <mergeCell ref="I40:J40"/>
    <mergeCell ref="M40:N40"/>
    <mergeCell ref="B41:C41"/>
    <mergeCell ref="B42:C42"/>
    <mergeCell ref="B44:C44"/>
    <mergeCell ref="B46:C47"/>
    <mergeCell ref="AE35:AG35"/>
    <mergeCell ref="AE36:AG36"/>
    <mergeCell ref="AE37:AG37"/>
    <mergeCell ref="M38:N38"/>
    <mergeCell ref="AF38:AG38"/>
    <mergeCell ref="M39:N39"/>
    <mergeCell ref="AF39:AG39"/>
    <mergeCell ref="AE29:AG29"/>
    <mergeCell ref="AE30:AG30"/>
    <mergeCell ref="AE31:AG31"/>
    <mergeCell ref="AE32:AG32"/>
    <mergeCell ref="AE33:AG33"/>
    <mergeCell ref="AE34:AG34"/>
    <mergeCell ref="AE23:AG23"/>
    <mergeCell ref="AE24:AG24"/>
    <mergeCell ref="AE25:AG25"/>
    <mergeCell ref="AE26:AG26"/>
    <mergeCell ref="AE27:AG27"/>
    <mergeCell ref="AE28:AG28"/>
    <mergeCell ref="AE17:AG17"/>
    <mergeCell ref="AE18:AG18"/>
    <mergeCell ref="AE19:AG19"/>
    <mergeCell ref="AE20:AG20"/>
    <mergeCell ref="AE21:AG21"/>
    <mergeCell ref="AE22:AG22"/>
    <mergeCell ref="AE11:AG11"/>
    <mergeCell ref="AE12:AG12"/>
    <mergeCell ref="AE13:AG13"/>
    <mergeCell ref="AE14:AG14"/>
    <mergeCell ref="AE15:AG15"/>
    <mergeCell ref="AE16:AG16"/>
    <mergeCell ref="AE5:AG5"/>
    <mergeCell ref="AE6:AG6"/>
    <mergeCell ref="AE7:AG7"/>
    <mergeCell ref="AE8:AG8"/>
    <mergeCell ref="AE9:AG9"/>
    <mergeCell ref="AE10:AG10"/>
    <mergeCell ref="B2:AE2"/>
    <mergeCell ref="B3:AD3"/>
    <mergeCell ref="D5:F5"/>
    <mergeCell ref="G5:J5"/>
    <mergeCell ref="K5:N5"/>
    <mergeCell ref="O5:Q5"/>
    <mergeCell ref="R5:T5"/>
    <mergeCell ref="U5:W5"/>
    <mergeCell ref="X5:Z5"/>
    <mergeCell ref="AA5:AC5"/>
  </mergeCells>
  <conditionalFormatting sqref="K7:M37 C7:I37 O7:AD37">
    <cfRule type="expression" dxfId="16" priority="15">
      <formula>$C7="dimanche"</formula>
    </cfRule>
    <cfRule type="expression" dxfId="15" priority="16">
      <formula>$C7="samedi"</formula>
    </cfRule>
    <cfRule type="expression" dxfId="14" priority="17">
      <formula>$C7="mercredi"</formula>
    </cfRule>
  </conditionalFormatting>
  <conditionalFormatting sqref="AC50">
    <cfRule type="expression" dxfId="13" priority="12">
      <formula>$C50="dimanche"</formula>
    </cfRule>
    <cfRule type="expression" dxfId="12" priority="13">
      <formula>$C50="samedi"</formula>
    </cfRule>
    <cfRule type="expression" dxfId="11" priority="14">
      <formula>$C50="mercredi"</formula>
    </cfRule>
  </conditionalFormatting>
  <conditionalFormatting sqref="J7:J37">
    <cfRule type="expression" dxfId="10" priority="9">
      <formula>$C7="dimanche"</formula>
    </cfRule>
    <cfRule type="expression" dxfId="9" priority="10">
      <formula>$C7="samedi"</formula>
    </cfRule>
    <cfRule type="expression" dxfId="8" priority="11">
      <formula>$C7="mercredi"</formula>
    </cfRule>
  </conditionalFormatting>
  <conditionalFormatting sqref="N7:N37">
    <cfRule type="expression" dxfId="7" priority="6">
      <formula>$C7="dimanche"</formula>
    </cfRule>
    <cfRule type="expression" dxfId="6" priority="7">
      <formula>$C7="samedi"</formula>
    </cfRule>
    <cfRule type="expression" dxfId="5" priority="8">
      <formula>$C7="mercredi"</formula>
    </cfRule>
  </conditionalFormatting>
  <conditionalFormatting sqref="AE49">
    <cfRule type="expression" dxfId="4" priority="3">
      <formula>$C49="dimanche"</formula>
    </cfRule>
    <cfRule type="expression" dxfId="3" priority="4">
      <formula>$C49="samedi"</formula>
    </cfRule>
    <cfRule type="expression" dxfId="2" priority="5">
      <formula>$C49="mercredi"</formula>
    </cfRule>
  </conditionalFormatting>
  <conditionalFormatting sqref="A7:A37">
    <cfRule type="containsText" dxfId="1" priority="2" operator="containsText" text="f">
      <formula>NOT(ISERROR(SEARCH("f",A7)))</formula>
    </cfRule>
  </conditionalFormatting>
  <conditionalFormatting sqref="AC7:AC37 Z7:Z37 W7:W37 T7:T37 Q7:Q37 M7:M37 I7:I37 F7:F37">
    <cfRule type="cellIs" dxfId="0" priority="1" operator="equal">
      <formula>0</formula>
    </cfRule>
  </conditionalFormatting>
  <dataValidations count="1">
    <dataValidation type="list" allowBlank="1" showInputMessage="1" showErrorMessage="1" sqref="AC50 AE49">
      <formula1>"CP, RCP, MAL, MAT, PAT, CPF, AI, FP, CSS, CEF, NT, INT, CPE, HS, HC"</formula1>
    </dataValidation>
  </dataValidations>
  <pageMargins left="0.23622047244094491" right="0.23622047244094491" top="0.35433070866141736" bottom="0.35433070866141736" header="0.11811023622047245" footer="0.11811023622047245"/>
  <pageSetup paperSize="9" scale="43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'[Antoine désirée Briatte - Calcul mensuel -  2018-2019 - %.xlsm]Index'!#REF!</xm:f>
          </x14:formula1>
          <xm:sqref>L7:L37</xm:sqref>
        </x14:dataValidation>
        <x14:dataValidation type="list" allowBlank="1" showInputMessage="1" showErrorMessage="1">
          <x14:formula1>
            <xm:f>'[Antoine désirée Briatte - Calcul mensuel -  2018-2019 - %.xlsm]Index'!#REF!</xm:f>
          </x14:formula1>
          <xm:sqref>P7:P37</xm:sqref>
        </x14:dataValidation>
        <x14:dataValidation type="list" allowBlank="1" showInputMessage="1" showErrorMessage="1">
          <x14:formula1>
            <xm:f>'[Antoine désirée Briatte - Calcul mensuel -  2018-2019 - %.xlsm]Index'!#REF!</xm:f>
          </x14:formula1>
          <xm:sqref>H7:H37</xm:sqref>
        </x14:dataValidation>
        <x14:dataValidation type="list" allowBlank="1" showInputMessage="1" showErrorMessage="1">
          <x14:formula1>
            <xm:f>'[Antoine désirée Briatte - Calcul mensuel -  2018-2019 - %.xlsm]Index'!#REF!</xm:f>
          </x14:formula1>
          <xm:sqref>E7:E37</xm:sqref>
        </x14:dataValidation>
        <x14:dataValidation type="list" allowBlank="1" showInputMessage="1" showErrorMessage="1">
          <x14:formula1>
            <xm:f>'[Antoine désirée Briatte - Calcul mensuel -  2018-2019 - %.xlsm]Index'!#REF!</xm:f>
          </x14:formula1>
          <xm:sqref>AB7:AB37</xm:sqref>
        </x14:dataValidation>
        <x14:dataValidation type="list" allowBlank="1" showInputMessage="1" showErrorMessage="1">
          <x14:formula1>
            <xm:f>'[Antoine désirée Briatte - Calcul mensuel -  2018-2019 - %.xlsm]Index'!#REF!</xm:f>
          </x14:formula1>
          <xm:sqref>AD7:AD37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Mars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FABRA</dc:creator>
  <cp:lastModifiedBy>Kévin FABRA</cp:lastModifiedBy>
  <dcterms:created xsi:type="dcterms:W3CDTF">2019-03-06T09:34:14Z</dcterms:created>
  <dcterms:modified xsi:type="dcterms:W3CDTF">2019-03-06T09:34:52Z</dcterms:modified>
</cp:coreProperties>
</file>