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08313\Desktop\"/>
    </mc:Choice>
  </mc:AlternateContent>
  <bookViews>
    <workbookView xWindow="240" yWindow="132" windowWidth="20112" windowHeight="7932" tabRatio="670" activeTab="1"/>
  </bookViews>
  <sheets>
    <sheet name="Tableau de bord" sheetId="6" r:id="rId1"/>
    <sheet name="GANTT" sheetId="11" r:id="rId2"/>
    <sheet name="Liste" sheetId="7" state="hidden" r:id="rId3"/>
    <sheet name="Table" sheetId="5" state="hidden" r:id="rId4"/>
  </sheets>
  <definedNames>
    <definedName name="ouinon">Table!$D$1:$D$2</definedName>
    <definedName name="semaine">Table!$A$1:$B$7</definedName>
    <definedName name="_xlnm.Print_Area" localSheetId="1">GANTT!$A:$CE</definedName>
    <definedName name="_xlnm.Print_Area" localSheetId="0">'Tableau de bord'!$A$1:$S$55</definedName>
  </definedNames>
  <calcPr calcId="152511" concurrentCalc="0"/>
</workbook>
</file>

<file path=xl/calcChain.xml><?xml version="1.0" encoding="utf-8"?>
<calcChain xmlns="http://schemas.openxmlformats.org/spreadsheetml/2006/main">
  <c r="A7" i="7" l="1"/>
  <c r="A6" i="7"/>
  <c r="A5" i="7"/>
  <c r="A4" i="7"/>
  <c r="A3" i="7"/>
  <c r="F7" i="7"/>
  <c r="E7" i="7"/>
  <c r="D7" i="7"/>
  <c r="C7" i="7"/>
  <c r="B7" i="7"/>
  <c r="H12" i="11"/>
  <c r="M12" i="11"/>
  <c r="Q2" i="11"/>
  <c r="Q6" i="11"/>
  <c r="I12" i="11"/>
  <c r="N12" i="11"/>
  <c r="Q5" i="11"/>
  <c r="P12" i="11"/>
  <c r="H13" i="11"/>
  <c r="M13" i="11"/>
  <c r="I13" i="11"/>
  <c r="N13" i="11"/>
  <c r="P13" i="11"/>
  <c r="H14" i="11"/>
  <c r="M14" i="11"/>
  <c r="I14" i="11"/>
  <c r="N14" i="11"/>
  <c r="P14" i="11"/>
  <c r="H15" i="11"/>
  <c r="M15" i="11"/>
  <c r="I15" i="11"/>
  <c r="N15" i="11"/>
  <c r="P15" i="11"/>
  <c r="H16" i="11"/>
  <c r="M16" i="11"/>
  <c r="I16" i="11"/>
  <c r="N16" i="11"/>
  <c r="P16" i="11"/>
  <c r="H17" i="11"/>
  <c r="M17" i="11"/>
  <c r="I17" i="11"/>
  <c r="N17" i="11"/>
  <c r="P17" i="11"/>
  <c r="H18" i="11"/>
  <c r="M18" i="11"/>
  <c r="I18" i="11"/>
  <c r="N18" i="11"/>
  <c r="P18" i="11"/>
  <c r="H19" i="11"/>
  <c r="M19" i="11"/>
  <c r="I19" i="11"/>
  <c r="N19" i="11"/>
  <c r="P19" i="11"/>
  <c r="H20" i="11"/>
  <c r="M20" i="11"/>
  <c r="I20" i="11"/>
  <c r="N20" i="11"/>
  <c r="P20" i="11"/>
  <c r="H21" i="11"/>
  <c r="M21" i="11"/>
  <c r="I21" i="11"/>
  <c r="N21" i="11"/>
  <c r="P21" i="11"/>
  <c r="H22" i="11"/>
  <c r="M22" i="11"/>
  <c r="I22" i="11"/>
  <c r="N22" i="11"/>
  <c r="P22" i="11"/>
  <c r="H23" i="11"/>
  <c r="M23" i="11"/>
  <c r="I23" i="11"/>
  <c r="N23" i="11"/>
  <c r="P23" i="11"/>
  <c r="H24" i="11"/>
  <c r="M24" i="11"/>
  <c r="I24" i="11"/>
  <c r="N24" i="11"/>
  <c r="P24" i="11"/>
  <c r="H25" i="11"/>
  <c r="M25" i="11"/>
  <c r="I25" i="11"/>
  <c r="N25" i="11"/>
  <c r="P25" i="11"/>
  <c r="H26" i="11"/>
  <c r="M26" i="11"/>
  <c r="I26" i="11"/>
  <c r="N26" i="11"/>
  <c r="P26" i="11"/>
  <c r="H27" i="11"/>
  <c r="M27" i="11"/>
  <c r="I27" i="11"/>
  <c r="N27" i="11"/>
  <c r="P27" i="11"/>
  <c r="H28" i="11"/>
  <c r="M28" i="11"/>
  <c r="I28" i="11"/>
  <c r="N28" i="11"/>
  <c r="P28" i="11"/>
  <c r="H29" i="11"/>
  <c r="M29" i="11"/>
  <c r="I29" i="11"/>
  <c r="N29" i="11"/>
  <c r="P29" i="11"/>
  <c r="H30" i="11"/>
  <c r="M30" i="11"/>
  <c r="I30" i="11"/>
  <c r="N30" i="11"/>
  <c r="P30" i="11"/>
  <c r="H31" i="11"/>
  <c r="M31" i="11"/>
  <c r="I31" i="11"/>
  <c r="N31" i="11"/>
  <c r="P31" i="11"/>
  <c r="H32" i="11"/>
  <c r="M32" i="11"/>
  <c r="I32" i="11"/>
  <c r="N32" i="11"/>
  <c r="P32" i="11"/>
  <c r="H33" i="11"/>
  <c r="M33" i="11"/>
  <c r="I33" i="11"/>
  <c r="N33" i="11"/>
  <c r="P33" i="11"/>
  <c r="H34" i="11"/>
  <c r="M34" i="11"/>
  <c r="I34" i="11"/>
  <c r="N34" i="11"/>
  <c r="P34" i="11"/>
  <c r="H35" i="11"/>
  <c r="M35" i="11"/>
  <c r="I35" i="11"/>
  <c r="N35" i="11"/>
  <c r="P35" i="11"/>
  <c r="H36" i="11"/>
  <c r="M36" i="11"/>
  <c r="I36" i="11"/>
  <c r="N36" i="11"/>
  <c r="P36" i="11"/>
  <c r="H37" i="11"/>
  <c r="M37" i="11"/>
  <c r="I37" i="11"/>
  <c r="N37" i="11"/>
  <c r="P37" i="11"/>
  <c r="H38" i="11"/>
  <c r="M38" i="11"/>
  <c r="I38" i="11"/>
  <c r="N38" i="11"/>
  <c r="P38" i="11"/>
  <c r="H39" i="11"/>
  <c r="M39" i="11"/>
  <c r="I39" i="11"/>
  <c r="N39" i="11"/>
  <c r="P39" i="11"/>
  <c r="H40" i="11"/>
  <c r="M40" i="11"/>
  <c r="I40" i="11"/>
  <c r="N40" i="11"/>
  <c r="P40" i="11"/>
  <c r="H41" i="11"/>
  <c r="M41" i="11"/>
  <c r="I41" i="11"/>
  <c r="N41" i="11"/>
  <c r="P41" i="11"/>
  <c r="H42" i="11"/>
  <c r="M42" i="11"/>
  <c r="I42" i="11"/>
  <c r="N42" i="11"/>
  <c r="P42" i="11"/>
  <c r="H43" i="11"/>
  <c r="M43" i="11"/>
  <c r="I43" i="11"/>
  <c r="N43" i="11"/>
  <c r="P43" i="11"/>
  <c r="H44" i="11"/>
  <c r="M44" i="11"/>
  <c r="I44" i="11"/>
  <c r="N44" i="11"/>
  <c r="P44" i="11"/>
  <c r="H45" i="11"/>
  <c r="M45" i="11"/>
  <c r="I45" i="11"/>
  <c r="N45" i="11"/>
  <c r="P45" i="11"/>
  <c r="H46" i="11"/>
  <c r="M46" i="11"/>
  <c r="I46" i="11"/>
  <c r="N46" i="11"/>
  <c r="P46" i="11"/>
  <c r="H47" i="11"/>
  <c r="M47" i="11"/>
  <c r="I47" i="11"/>
  <c r="N47" i="11"/>
  <c r="P47" i="11"/>
  <c r="H48" i="11"/>
  <c r="M48" i="11"/>
  <c r="I48" i="11"/>
  <c r="N48" i="11"/>
  <c r="P48" i="11"/>
  <c r="H49" i="11"/>
  <c r="M49" i="11"/>
  <c r="I49" i="11"/>
  <c r="N49" i="11"/>
  <c r="P49" i="11"/>
  <c r="H50" i="11"/>
  <c r="M50" i="11"/>
  <c r="I50" i="11"/>
  <c r="N50" i="11"/>
  <c r="P50" i="11"/>
  <c r="H51" i="11"/>
  <c r="M51" i="11"/>
  <c r="I51" i="11"/>
  <c r="N51" i="11"/>
  <c r="P51" i="11"/>
  <c r="H52" i="11"/>
  <c r="M52" i="11"/>
  <c r="I52" i="11"/>
  <c r="N52" i="11"/>
  <c r="P52" i="11"/>
  <c r="H53" i="11"/>
  <c r="M53" i="11"/>
  <c r="I53" i="11"/>
  <c r="N53" i="11"/>
  <c r="P53" i="11"/>
  <c r="H54" i="11"/>
  <c r="M54" i="11"/>
  <c r="I54" i="11"/>
  <c r="N54" i="11"/>
  <c r="P54" i="11"/>
  <c r="H55" i="11"/>
  <c r="M55" i="11"/>
  <c r="I55" i="11"/>
  <c r="N55" i="11"/>
  <c r="P55" i="11"/>
  <c r="H56" i="11"/>
  <c r="M56" i="11"/>
  <c r="I56" i="11"/>
  <c r="N56" i="11"/>
  <c r="P56" i="11"/>
  <c r="H57" i="11"/>
  <c r="M57" i="11"/>
  <c r="I57" i="11"/>
  <c r="N57" i="11"/>
  <c r="P57" i="11"/>
  <c r="H58" i="11"/>
  <c r="M58" i="11"/>
  <c r="I58" i="11"/>
  <c r="N58" i="11"/>
  <c r="P58" i="11"/>
  <c r="H59" i="11"/>
  <c r="M59" i="11"/>
  <c r="I59" i="11"/>
  <c r="N59" i="11"/>
  <c r="P59" i="11"/>
  <c r="H60" i="11"/>
  <c r="M60" i="11"/>
  <c r="I60" i="11"/>
  <c r="N60" i="11"/>
  <c r="P60" i="11"/>
  <c r="H61" i="11"/>
  <c r="M61" i="11"/>
  <c r="I61" i="11"/>
  <c r="N61" i="11"/>
  <c r="P61" i="11"/>
  <c r="A8" i="7"/>
  <c r="A9" i="7"/>
  <c r="A10" i="7"/>
  <c r="A11" i="7"/>
  <c r="F3" i="7"/>
  <c r="E3" i="7"/>
  <c r="D3" i="7"/>
  <c r="C3" i="7"/>
  <c r="B3" i="7"/>
  <c r="F4" i="7"/>
  <c r="E4" i="7"/>
  <c r="D4" i="7"/>
  <c r="C4" i="7"/>
  <c r="B4" i="7"/>
  <c r="F5" i="7"/>
  <c r="E5" i="7"/>
  <c r="D5" i="7"/>
  <c r="C5" i="7"/>
  <c r="B5" i="7"/>
  <c r="F6" i="7"/>
  <c r="E6" i="7"/>
  <c r="D6" i="7"/>
  <c r="C6" i="7"/>
  <c r="B6" i="7"/>
  <c r="F8" i="7"/>
  <c r="E8" i="7"/>
  <c r="D8" i="7"/>
  <c r="C8" i="7"/>
  <c r="B8" i="7"/>
  <c r="F9" i="7"/>
  <c r="E9" i="7"/>
  <c r="D9" i="7"/>
  <c r="C9" i="7"/>
  <c r="B9" i="7"/>
  <c r="F10" i="7"/>
  <c r="E10" i="7"/>
  <c r="D10" i="7"/>
  <c r="C10" i="7"/>
  <c r="B10" i="7"/>
  <c r="F11" i="7"/>
  <c r="E11" i="7"/>
  <c r="D11" i="7"/>
  <c r="C11" i="7"/>
  <c r="B11" i="7"/>
  <c r="A12" i="7"/>
  <c r="F12" i="7"/>
  <c r="E12" i="7"/>
  <c r="D12" i="7"/>
  <c r="C12" i="7"/>
  <c r="B12" i="7"/>
  <c r="A13" i="7"/>
  <c r="F13" i="7"/>
  <c r="E13" i="7"/>
  <c r="D13" i="7"/>
  <c r="C13" i="7"/>
  <c r="B13" i="7"/>
  <c r="H11" i="11"/>
  <c r="M11" i="11"/>
  <c r="I11" i="11"/>
  <c r="N11" i="11"/>
  <c r="P11" i="11"/>
  <c r="CA68" i="11"/>
  <c r="J11" i="11"/>
  <c r="BZ11" i="11"/>
  <c r="CA11" i="11"/>
  <c r="BZ12" i="11"/>
  <c r="CA12" i="11"/>
  <c r="BZ13" i="11"/>
  <c r="CA13" i="11"/>
  <c r="BZ14" i="11"/>
  <c r="CA14" i="11"/>
  <c r="BZ15" i="11"/>
  <c r="CA15" i="11"/>
  <c r="BZ16" i="11"/>
  <c r="CA16" i="11"/>
  <c r="BZ17" i="11"/>
  <c r="CA17" i="11"/>
  <c r="BZ18" i="11"/>
  <c r="CA18" i="11"/>
  <c r="BZ19" i="11"/>
  <c r="CA19" i="11"/>
  <c r="BZ20" i="11"/>
  <c r="CA20" i="11"/>
  <c r="BZ21" i="11"/>
  <c r="CA21" i="11"/>
  <c r="BZ22" i="11"/>
  <c r="CA22" i="11"/>
  <c r="BZ23" i="11"/>
  <c r="CA23" i="11"/>
  <c r="BZ24" i="11"/>
  <c r="CA24" i="11"/>
  <c r="BZ25" i="11"/>
  <c r="CA25" i="11"/>
  <c r="BZ26" i="11"/>
  <c r="CA26" i="11"/>
  <c r="BZ27" i="11"/>
  <c r="CA27" i="11"/>
  <c r="BZ28" i="11"/>
  <c r="CA28" i="11"/>
  <c r="BZ29" i="11"/>
  <c r="CA29" i="11"/>
  <c r="BZ30" i="11"/>
  <c r="CA30" i="11"/>
  <c r="BZ31" i="11"/>
  <c r="CA31" i="11"/>
  <c r="BZ32" i="11"/>
  <c r="CA32" i="11"/>
  <c r="BZ33" i="11"/>
  <c r="CA33" i="11"/>
  <c r="BZ34" i="11"/>
  <c r="CA34" i="11"/>
  <c r="BZ35" i="11"/>
  <c r="CA35" i="11"/>
  <c r="BZ36" i="11"/>
  <c r="CA36" i="11"/>
  <c r="BZ37" i="11"/>
  <c r="CA37" i="11"/>
  <c r="BZ38" i="11"/>
  <c r="CA38" i="11"/>
  <c r="BZ39" i="11"/>
  <c r="CA39" i="11"/>
  <c r="BZ40" i="11"/>
  <c r="CA40" i="11"/>
  <c r="BZ41" i="11"/>
  <c r="CA41" i="11"/>
  <c r="BZ42" i="11"/>
  <c r="CA42" i="11"/>
  <c r="BZ43" i="11"/>
  <c r="CA43" i="11"/>
  <c r="BZ44" i="11"/>
  <c r="CA44" i="11"/>
  <c r="BZ45" i="11"/>
  <c r="CA45" i="11"/>
  <c r="BZ46" i="11"/>
  <c r="CA46" i="11"/>
  <c r="BZ47" i="11"/>
  <c r="CA47" i="11"/>
  <c r="BZ48" i="11"/>
  <c r="CA48" i="11"/>
  <c r="BZ49" i="11"/>
  <c r="CA49" i="11"/>
  <c r="BZ50" i="11"/>
  <c r="CA50" i="11"/>
  <c r="BZ51" i="11"/>
  <c r="CA51" i="11"/>
  <c r="BZ52" i="11"/>
  <c r="CA52" i="11"/>
  <c r="BZ53" i="11"/>
  <c r="CA53" i="11"/>
  <c r="BZ54" i="11"/>
  <c r="CA54" i="11"/>
  <c r="BZ55" i="11"/>
  <c r="CA55" i="11"/>
  <c r="BZ56" i="11"/>
  <c r="CA56" i="11"/>
  <c r="BZ57" i="11"/>
  <c r="CA57" i="11"/>
  <c r="BZ58" i="11"/>
  <c r="CA58" i="11"/>
  <c r="BZ59" i="11"/>
  <c r="CA59" i="11"/>
  <c r="BZ60" i="11"/>
  <c r="CA60" i="11"/>
  <c r="BZ61" i="11"/>
  <c r="CA61" i="11"/>
  <c r="CA73" i="11"/>
  <c r="CA72" i="11"/>
  <c r="CA71" i="11"/>
  <c r="CA67" i="11"/>
  <c r="CA66" i="11"/>
  <c r="CC23" i="11"/>
  <c r="K23" i="11"/>
  <c r="J23" i="11"/>
  <c r="CB23" i="11"/>
  <c r="CD23" i="11"/>
  <c r="S8" i="11"/>
  <c r="S6" i="11"/>
  <c r="T8" i="11"/>
  <c r="T6" i="11"/>
  <c r="U8" i="11"/>
  <c r="U6" i="11"/>
  <c r="V8" i="11"/>
  <c r="V6" i="11"/>
  <c r="W8" i="11"/>
  <c r="W6" i="11"/>
  <c r="X8" i="11"/>
  <c r="X6" i="11"/>
  <c r="Y8" i="11"/>
  <c r="Y6" i="11"/>
  <c r="Z8" i="11"/>
  <c r="Z6" i="11"/>
  <c r="AA8" i="11"/>
  <c r="AA6" i="11"/>
  <c r="AB8" i="11"/>
  <c r="AB6" i="11"/>
  <c r="AC8" i="11"/>
  <c r="AC6" i="11"/>
  <c r="AD8" i="11"/>
  <c r="AD6" i="11"/>
  <c r="AE8" i="11"/>
  <c r="AE6" i="11"/>
  <c r="AF8" i="11"/>
  <c r="AF6" i="11"/>
  <c r="AG8" i="11"/>
  <c r="AG6" i="11"/>
  <c r="AH8" i="11"/>
  <c r="AH6" i="11"/>
  <c r="AI8" i="11"/>
  <c r="AI6" i="11"/>
  <c r="AJ8" i="11"/>
  <c r="AJ6" i="11"/>
  <c r="AK8" i="11"/>
  <c r="AK6" i="11"/>
  <c r="AL8" i="11"/>
  <c r="AL6" i="11"/>
  <c r="AM8" i="11"/>
  <c r="AM6" i="11"/>
  <c r="AN8" i="11"/>
  <c r="AN6" i="11"/>
  <c r="AO8" i="11"/>
  <c r="AO6" i="11"/>
  <c r="AP8" i="11"/>
  <c r="AP6" i="11"/>
  <c r="AQ8" i="11"/>
  <c r="AQ6" i="11"/>
  <c r="AR8" i="11"/>
  <c r="AR6" i="11"/>
  <c r="AS8" i="11"/>
  <c r="AS6" i="11"/>
  <c r="AT8" i="11"/>
  <c r="AT6" i="11"/>
  <c r="AU8" i="11"/>
  <c r="AU6" i="11"/>
  <c r="AV8" i="11"/>
  <c r="AV6" i="11"/>
  <c r="AW8" i="11"/>
  <c r="AW6" i="11"/>
  <c r="AX8" i="11"/>
  <c r="AX6" i="11"/>
  <c r="AY8" i="11"/>
  <c r="AY6" i="11"/>
  <c r="AZ8" i="11"/>
  <c r="AZ6" i="11"/>
  <c r="BA8" i="11"/>
  <c r="BA6" i="11"/>
  <c r="BB8" i="11"/>
  <c r="BB6" i="11"/>
  <c r="BC8" i="11"/>
  <c r="BC6" i="11"/>
  <c r="BD8" i="11"/>
  <c r="BD6" i="11"/>
  <c r="BE8" i="11"/>
  <c r="BE6" i="11"/>
  <c r="BF8" i="11"/>
  <c r="BF6" i="11"/>
  <c r="BG8" i="11"/>
  <c r="BG6" i="11"/>
  <c r="BH8" i="11"/>
  <c r="BH6" i="11"/>
  <c r="BI8" i="11"/>
  <c r="BI6" i="11"/>
  <c r="BJ8" i="11"/>
  <c r="BJ6" i="11"/>
  <c r="BK8" i="11"/>
  <c r="BK6" i="11"/>
  <c r="BL8" i="11"/>
  <c r="BL6" i="11"/>
  <c r="BM8" i="11"/>
  <c r="BM6" i="11"/>
  <c r="BN8" i="11"/>
  <c r="BN6" i="11"/>
  <c r="BO8" i="11"/>
  <c r="BO6" i="11"/>
  <c r="BP8" i="11"/>
  <c r="BP6" i="11"/>
  <c r="BQ8" i="11"/>
  <c r="BQ6" i="11"/>
  <c r="BR8" i="11"/>
  <c r="BR6" i="11"/>
  <c r="BS8" i="11"/>
  <c r="BS6" i="11"/>
  <c r="BT8" i="11"/>
  <c r="BT6" i="11"/>
  <c r="BU8" i="11"/>
  <c r="BU6" i="11"/>
  <c r="BV8" i="11"/>
  <c r="BV6" i="11"/>
  <c r="BW8" i="11"/>
  <c r="BW6" i="11"/>
  <c r="BX8" i="11"/>
  <c r="BX6" i="11"/>
  <c r="BY8" i="11"/>
  <c r="BY6" i="11"/>
  <c r="BY23" i="11"/>
  <c r="BX23" i="11"/>
  <c r="BW23" i="11"/>
  <c r="BV23" i="11"/>
  <c r="BU23" i="11"/>
  <c r="BT23" i="11"/>
  <c r="BS23" i="11"/>
  <c r="BR23" i="11"/>
  <c r="BQ23" i="11"/>
  <c r="BP23" i="11"/>
  <c r="BO23" i="11"/>
  <c r="BN23" i="11"/>
  <c r="BM23" i="11"/>
  <c r="BL23" i="11"/>
  <c r="BK23" i="11"/>
  <c r="BJ23" i="11"/>
  <c r="BI23" i="11"/>
  <c r="BH23" i="11"/>
  <c r="BG23" i="11"/>
  <c r="BF23" i="11"/>
  <c r="BE23" i="11"/>
  <c r="BD23" i="11"/>
  <c r="BC23" i="11"/>
  <c r="BB23" i="11"/>
  <c r="BA23" i="11"/>
  <c r="AZ23" i="11"/>
  <c r="AY23" i="11"/>
  <c r="AX23" i="11"/>
  <c r="AW23" i="11"/>
  <c r="AV23" i="11"/>
  <c r="AU23" i="11"/>
  <c r="AT23" i="11"/>
  <c r="AS23" i="11"/>
  <c r="AR23" i="11"/>
  <c r="AQ23" i="11"/>
  <c r="AP23" i="11"/>
  <c r="AO23" i="11"/>
  <c r="AN23" i="11"/>
  <c r="AM23" i="11"/>
  <c r="AL23" i="11"/>
  <c r="AK23" i="11"/>
  <c r="AJ23" i="11"/>
  <c r="AI23" i="11"/>
  <c r="AH23" i="11"/>
  <c r="AG23" i="11"/>
  <c r="AF23" i="11"/>
  <c r="AE23" i="11"/>
  <c r="AD23" i="11"/>
  <c r="AC23" i="11"/>
  <c r="AB23" i="11"/>
  <c r="AA23" i="11"/>
  <c r="Z23" i="11"/>
  <c r="Y23" i="11"/>
  <c r="X23" i="11"/>
  <c r="W23" i="11"/>
  <c r="V23" i="11"/>
  <c r="U23" i="11"/>
  <c r="T23" i="11"/>
  <c r="S23" i="11"/>
  <c r="R23" i="11"/>
  <c r="L23" i="11"/>
  <c r="CC24" i="11"/>
  <c r="K24" i="11"/>
  <c r="J24" i="11"/>
  <c r="CB24" i="11"/>
  <c r="CD24" i="11"/>
  <c r="C4" i="11"/>
  <c r="Q4" i="11"/>
  <c r="Q3" i="11"/>
  <c r="R8" i="11"/>
  <c r="R6" i="11"/>
  <c r="BY24" i="11"/>
  <c r="BX24" i="11"/>
  <c r="BW24" i="11"/>
  <c r="BV24" i="11"/>
  <c r="BU24" i="11"/>
  <c r="BT24" i="11"/>
  <c r="BS24" i="11"/>
  <c r="BR24" i="11"/>
  <c r="BQ24" i="11"/>
  <c r="BP24" i="11"/>
  <c r="BO24" i="11"/>
  <c r="BN24" i="11"/>
  <c r="BM24" i="11"/>
  <c r="BL24" i="11"/>
  <c r="BK24" i="11"/>
  <c r="BJ24" i="11"/>
  <c r="BI24" i="11"/>
  <c r="BH24" i="11"/>
  <c r="BG24" i="11"/>
  <c r="BF24" i="11"/>
  <c r="BE24" i="11"/>
  <c r="BD24" i="11"/>
  <c r="BC24" i="11"/>
  <c r="BB24" i="11"/>
  <c r="BA24" i="11"/>
  <c r="AZ24" i="11"/>
  <c r="AY24" i="11"/>
  <c r="AX24" i="11"/>
  <c r="AW24" i="11"/>
  <c r="AV24" i="11"/>
  <c r="AU24" i="11"/>
  <c r="AT24" i="11"/>
  <c r="AS24" i="11"/>
  <c r="AR24" i="11"/>
  <c r="AQ24" i="11"/>
  <c r="AP24" i="11"/>
  <c r="AO24" i="11"/>
  <c r="AN24" i="11"/>
  <c r="AM24" i="11"/>
  <c r="AL24" i="11"/>
  <c r="AK24" i="11"/>
  <c r="AJ24" i="11"/>
  <c r="AI24" i="11"/>
  <c r="AH24" i="11"/>
  <c r="AG24" i="11"/>
  <c r="AF24" i="11"/>
  <c r="AE24" i="11"/>
  <c r="AD24" i="11"/>
  <c r="AC24" i="11"/>
  <c r="AB24" i="11"/>
  <c r="AA24" i="11"/>
  <c r="Z24" i="11"/>
  <c r="Y24" i="11"/>
  <c r="X24" i="11"/>
  <c r="W24" i="11"/>
  <c r="V24" i="11"/>
  <c r="U24" i="11"/>
  <c r="T24" i="11"/>
  <c r="S24" i="11"/>
  <c r="R24" i="11"/>
  <c r="L24" i="11"/>
  <c r="CC25" i="11"/>
  <c r="K25" i="11"/>
  <c r="J25" i="11"/>
  <c r="CB25" i="11"/>
  <c r="CD25" i="11"/>
  <c r="BY25" i="11"/>
  <c r="BX25" i="11"/>
  <c r="BW25" i="11"/>
  <c r="BV25" i="11"/>
  <c r="BU25" i="11"/>
  <c r="BT25" i="11"/>
  <c r="BS25" i="11"/>
  <c r="BR25" i="11"/>
  <c r="BQ25" i="11"/>
  <c r="BP25" i="11"/>
  <c r="BO25" i="11"/>
  <c r="BN25" i="11"/>
  <c r="BM25" i="11"/>
  <c r="BL25" i="11"/>
  <c r="BK25" i="11"/>
  <c r="BJ25" i="11"/>
  <c r="BI25" i="11"/>
  <c r="BH25" i="11"/>
  <c r="BG25" i="11"/>
  <c r="BF25" i="11"/>
  <c r="BE25" i="11"/>
  <c r="BD25" i="11"/>
  <c r="BC25" i="11"/>
  <c r="BB25" i="11"/>
  <c r="BA25" i="11"/>
  <c r="AZ25" i="11"/>
  <c r="AY25" i="11"/>
  <c r="AX25" i="11"/>
  <c r="AW25" i="11"/>
  <c r="AV25" i="11"/>
  <c r="AU25" i="11"/>
  <c r="AT25" i="11"/>
  <c r="AS25" i="11"/>
  <c r="AR25" i="11"/>
  <c r="AQ25" i="11"/>
  <c r="AP25" i="11"/>
  <c r="AO25" i="11"/>
  <c r="AN25" i="11"/>
  <c r="AM25" i="11"/>
  <c r="AL25" i="11"/>
  <c r="AK25" i="11"/>
  <c r="AJ25" i="11"/>
  <c r="AI25" i="11"/>
  <c r="AH25" i="11"/>
  <c r="AG25" i="11"/>
  <c r="AF25" i="11"/>
  <c r="AE25" i="11"/>
  <c r="AD25" i="11"/>
  <c r="AC25" i="11"/>
  <c r="AB25" i="11"/>
  <c r="AA25" i="11"/>
  <c r="Z25" i="11"/>
  <c r="Y25" i="11"/>
  <c r="X25" i="11"/>
  <c r="W25" i="11"/>
  <c r="V25" i="11"/>
  <c r="U25" i="11"/>
  <c r="T25" i="11"/>
  <c r="S25" i="11"/>
  <c r="R25" i="11"/>
  <c r="L25" i="11"/>
  <c r="CC26" i="11"/>
  <c r="K26" i="11"/>
  <c r="J26" i="11"/>
  <c r="CB26" i="11"/>
  <c r="CD26" i="11"/>
  <c r="BY26" i="11"/>
  <c r="BX26" i="11"/>
  <c r="BW26" i="11"/>
  <c r="BV26" i="11"/>
  <c r="BU26" i="11"/>
  <c r="BT26" i="11"/>
  <c r="BS26" i="11"/>
  <c r="BR26" i="11"/>
  <c r="BQ26" i="11"/>
  <c r="BP26" i="11"/>
  <c r="BO26" i="11"/>
  <c r="BN26" i="11"/>
  <c r="BM26" i="11"/>
  <c r="BL26" i="11"/>
  <c r="BK26" i="11"/>
  <c r="BJ26" i="11"/>
  <c r="BI26" i="11"/>
  <c r="BH26" i="11"/>
  <c r="BG26" i="11"/>
  <c r="BF26" i="11"/>
  <c r="BE26" i="11"/>
  <c r="BD26" i="11"/>
  <c r="BC26" i="11"/>
  <c r="BB26" i="11"/>
  <c r="BA26" i="11"/>
  <c r="AZ26" i="11"/>
  <c r="AY26" i="11"/>
  <c r="AX26" i="11"/>
  <c r="AW26" i="11"/>
  <c r="AV26" i="11"/>
  <c r="AU26" i="11"/>
  <c r="AT26" i="11"/>
  <c r="AS26" i="11"/>
  <c r="AR26" i="11"/>
  <c r="AQ26" i="11"/>
  <c r="AP26" i="11"/>
  <c r="AO26" i="11"/>
  <c r="AN26" i="11"/>
  <c r="AM26" i="11"/>
  <c r="AL26" i="11"/>
  <c r="AK26" i="11"/>
  <c r="AJ26" i="11"/>
  <c r="AI26" i="11"/>
  <c r="AH26" i="11"/>
  <c r="AG26" i="11"/>
  <c r="AF26" i="11"/>
  <c r="AE26" i="11"/>
  <c r="AD26" i="11"/>
  <c r="AC26" i="11"/>
  <c r="AB26" i="11"/>
  <c r="AA26" i="11"/>
  <c r="Z26" i="11"/>
  <c r="Y26" i="11"/>
  <c r="X26" i="11"/>
  <c r="W26" i="11"/>
  <c r="V26" i="11"/>
  <c r="U26" i="11"/>
  <c r="T26" i="11"/>
  <c r="S26" i="11"/>
  <c r="R26" i="11"/>
  <c r="L26" i="11"/>
  <c r="J12" i="11"/>
  <c r="J13" i="11"/>
  <c r="J14" i="11"/>
  <c r="J15" i="11"/>
  <c r="J16" i="11"/>
  <c r="J17" i="11"/>
  <c r="J18" i="11"/>
  <c r="J19" i="11"/>
  <c r="J20" i="11"/>
  <c r="J21" i="11"/>
  <c r="J22" i="11"/>
  <c r="J27" i="11"/>
  <c r="J28" i="11"/>
  <c r="J29" i="11"/>
  <c r="J30" i="11"/>
  <c r="J31" i="11"/>
  <c r="J32" i="11"/>
  <c r="J33" i="11"/>
  <c r="J34" i="11"/>
  <c r="J35" i="11"/>
  <c r="J36" i="11"/>
  <c r="J37" i="11"/>
  <c r="J38" i="11"/>
  <c r="J39" i="11"/>
  <c r="J40" i="11"/>
  <c r="J41" i="11"/>
  <c r="J42" i="11"/>
  <c r="J43" i="11"/>
  <c r="J44" i="11"/>
  <c r="J45" i="11"/>
  <c r="J46" i="11"/>
  <c r="J47" i="11"/>
  <c r="J48" i="11"/>
  <c r="J49" i="11"/>
  <c r="J50" i="11"/>
  <c r="J51" i="11"/>
  <c r="J52" i="11"/>
  <c r="J53" i="11"/>
  <c r="J54" i="11"/>
  <c r="J55" i="11"/>
  <c r="J56" i="11"/>
  <c r="J57" i="11"/>
  <c r="J58" i="11"/>
  <c r="J59" i="11"/>
  <c r="J60" i="11"/>
  <c r="J61" i="11"/>
  <c r="CA64" i="11"/>
  <c r="CA70" i="11"/>
  <c r="CA69" i="11"/>
  <c r="K38" i="11"/>
  <c r="CA65" i="11"/>
  <c r="CC45" i="11"/>
  <c r="K45" i="11"/>
  <c r="CB45" i="11"/>
  <c r="CD45" i="11"/>
  <c r="BY45" i="11"/>
  <c r="BX45" i="11"/>
  <c r="BW45" i="11"/>
  <c r="BV45" i="11"/>
  <c r="BU45" i="11"/>
  <c r="BT45" i="11"/>
  <c r="BS45" i="11"/>
  <c r="BR45" i="11"/>
  <c r="BQ45" i="11"/>
  <c r="BP45" i="11"/>
  <c r="BO45" i="11"/>
  <c r="BN45" i="11"/>
  <c r="BM45" i="11"/>
  <c r="BL45" i="11"/>
  <c r="BK45" i="11"/>
  <c r="BJ45" i="11"/>
  <c r="BI45" i="11"/>
  <c r="BH45" i="11"/>
  <c r="BG45" i="11"/>
  <c r="BF45" i="11"/>
  <c r="BE45" i="11"/>
  <c r="BD45" i="11"/>
  <c r="BC45" i="11"/>
  <c r="BB45" i="11"/>
  <c r="BA45" i="11"/>
  <c r="AZ45" i="11"/>
  <c r="AY45" i="11"/>
  <c r="AX45" i="11"/>
  <c r="AW45" i="11"/>
  <c r="AV45" i="11"/>
  <c r="AU45" i="11"/>
  <c r="AT45" i="11"/>
  <c r="AS45" i="11"/>
  <c r="AR45" i="11"/>
  <c r="AQ45" i="11"/>
  <c r="AP45" i="11"/>
  <c r="AO45" i="11"/>
  <c r="AN45" i="11"/>
  <c r="AM45" i="11"/>
  <c r="AL45" i="11"/>
  <c r="AK45" i="11"/>
  <c r="AJ45" i="11"/>
  <c r="AI45" i="11"/>
  <c r="AH45" i="11"/>
  <c r="AG45" i="11"/>
  <c r="AF45" i="11"/>
  <c r="AE45" i="11"/>
  <c r="AD45" i="11"/>
  <c r="AC45" i="11"/>
  <c r="AB45" i="11"/>
  <c r="AA45" i="11"/>
  <c r="Z45" i="11"/>
  <c r="Y45" i="11"/>
  <c r="X45" i="11"/>
  <c r="W45" i="11"/>
  <c r="V45" i="11"/>
  <c r="U45" i="11"/>
  <c r="T45" i="11"/>
  <c r="S45" i="11"/>
  <c r="R45" i="11"/>
  <c r="L45" i="11"/>
  <c r="CC42" i="11"/>
  <c r="K42" i="11"/>
  <c r="CB42" i="11"/>
  <c r="CD42" i="11"/>
  <c r="BY42" i="11"/>
  <c r="BX42" i="11"/>
  <c r="BW42" i="11"/>
  <c r="BV42" i="11"/>
  <c r="BU42" i="11"/>
  <c r="BT42" i="11"/>
  <c r="BS42" i="11"/>
  <c r="BR42" i="11"/>
  <c r="BQ42" i="11"/>
  <c r="BP42" i="11"/>
  <c r="BO42" i="11"/>
  <c r="BN42" i="11"/>
  <c r="BM42" i="11"/>
  <c r="BL42" i="11"/>
  <c r="BK42" i="11"/>
  <c r="BJ42" i="11"/>
  <c r="BI42" i="11"/>
  <c r="BH42" i="11"/>
  <c r="BG42" i="11"/>
  <c r="BF42" i="11"/>
  <c r="BE42" i="11"/>
  <c r="BD42" i="11"/>
  <c r="BC42" i="11"/>
  <c r="BB42" i="11"/>
  <c r="BA42" i="11"/>
  <c r="AZ42" i="11"/>
  <c r="AY42" i="11"/>
  <c r="AX42" i="11"/>
  <c r="AW42" i="11"/>
  <c r="AV42" i="11"/>
  <c r="AU42" i="11"/>
  <c r="AT42" i="11"/>
  <c r="AS42" i="11"/>
  <c r="AR42" i="11"/>
  <c r="AQ42" i="11"/>
  <c r="AP42" i="11"/>
  <c r="AO42" i="11"/>
  <c r="AN42" i="11"/>
  <c r="AM42" i="11"/>
  <c r="AL42" i="11"/>
  <c r="AK42" i="11"/>
  <c r="AJ42" i="11"/>
  <c r="AI42" i="11"/>
  <c r="AH42" i="11"/>
  <c r="AG42" i="11"/>
  <c r="AF42" i="11"/>
  <c r="AE42" i="11"/>
  <c r="AD42" i="11"/>
  <c r="AC42" i="11"/>
  <c r="AB42" i="11"/>
  <c r="AA42" i="11"/>
  <c r="Z42" i="11"/>
  <c r="Y42" i="11"/>
  <c r="X42" i="11"/>
  <c r="W42" i="11"/>
  <c r="V42" i="11"/>
  <c r="U42" i="11"/>
  <c r="T42" i="11"/>
  <c r="S42" i="11"/>
  <c r="R42" i="11"/>
  <c r="L42" i="11"/>
  <c r="K12" i="11"/>
  <c r="L12" i="11"/>
  <c r="K13" i="11"/>
  <c r="L13" i="11"/>
  <c r="K14" i="11"/>
  <c r="L14" i="11"/>
  <c r="K15" i="11"/>
  <c r="L15" i="11"/>
  <c r="K16" i="11"/>
  <c r="L16" i="11"/>
  <c r="K17" i="11"/>
  <c r="L17" i="11"/>
  <c r="K18" i="11"/>
  <c r="L18" i="11"/>
  <c r="K19" i="11"/>
  <c r="L19" i="11"/>
  <c r="K20" i="11"/>
  <c r="L20" i="11"/>
  <c r="K21" i="11"/>
  <c r="L21" i="11"/>
  <c r="K22" i="11"/>
  <c r="L22" i="11"/>
  <c r="K27" i="11"/>
  <c r="L27" i="11"/>
  <c r="CC21" i="11"/>
  <c r="CB21" i="11"/>
  <c r="CD21" i="11"/>
  <c r="BY21" i="11"/>
  <c r="BX21" i="11"/>
  <c r="BW21" i="11"/>
  <c r="BV21" i="11"/>
  <c r="BU21" i="11"/>
  <c r="BT21" i="11"/>
  <c r="BS21" i="11"/>
  <c r="BR21" i="11"/>
  <c r="BQ21" i="11"/>
  <c r="BP21" i="11"/>
  <c r="BO21" i="11"/>
  <c r="BN21" i="11"/>
  <c r="BM21" i="11"/>
  <c r="BL21" i="11"/>
  <c r="BK21" i="11"/>
  <c r="BJ21" i="11"/>
  <c r="BI21" i="11"/>
  <c r="BH21" i="11"/>
  <c r="BG21" i="11"/>
  <c r="BF21" i="11"/>
  <c r="BE21" i="11"/>
  <c r="BD21" i="11"/>
  <c r="BC21" i="11"/>
  <c r="BB21" i="11"/>
  <c r="BA21" i="11"/>
  <c r="AZ21" i="11"/>
  <c r="AY21" i="11"/>
  <c r="AX21" i="11"/>
  <c r="AW21" i="11"/>
  <c r="AV21" i="11"/>
  <c r="AU21" i="11"/>
  <c r="AT21" i="11"/>
  <c r="AS21" i="11"/>
  <c r="AR21" i="11"/>
  <c r="AQ21" i="11"/>
  <c r="AP21" i="11"/>
  <c r="AO21" i="11"/>
  <c r="AN21" i="11"/>
  <c r="AM21" i="11"/>
  <c r="AL21" i="11"/>
  <c r="AK21" i="11"/>
  <c r="AJ21" i="11"/>
  <c r="AI21" i="11"/>
  <c r="AH21" i="11"/>
  <c r="AG21" i="11"/>
  <c r="AF21" i="11"/>
  <c r="AE21" i="11"/>
  <c r="AD21" i="11"/>
  <c r="AC21" i="11"/>
  <c r="AB21" i="11"/>
  <c r="AA21" i="11"/>
  <c r="Z21" i="11"/>
  <c r="Y21" i="11"/>
  <c r="X21" i="11"/>
  <c r="W21" i="11"/>
  <c r="V21" i="11"/>
  <c r="U21" i="11"/>
  <c r="T21" i="11"/>
  <c r="S21" i="11"/>
  <c r="R21" i="11"/>
  <c r="CC22" i="11"/>
  <c r="CB22" i="11"/>
  <c r="CD22" i="11"/>
  <c r="BY22" i="11"/>
  <c r="BX22" i="11"/>
  <c r="BW22" i="11"/>
  <c r="BV22" i="11"/>
  <c r="BU22" i="11"/>
  <c r="BT22" i="11"/>
  <c r="BS22" i="11"/>
  <c r="BR22" i="11"/>
  <c r="BQ22" i="11"/>
  <c r="BP22" i="11"/>
  <c r="BO22" i="11"/>
  <c r="BN22" i="11"/>
  <c r="BM22" i="11"/>
  <c r="BL22" i="11"/>
  <c r="BK22" i="11"/>
  <c r="BJ22" i="11"/>
  <c r="BI22" i="11"/>
  <c r="BH22" i="11"/>
  <c r="BG22" i="11"/>
  <c r="BF22" i="11"/>
  <c r="BE22" i="11"/>
  <c r="BD22" i="11"/>
  <c r="BC22" i="11"/>
  <c r="BB22" i="11"/>
  <c r="BA22" i="11"/>
  <c r="AZ22" i="11"/>
  <c r="AY22" i="11"/>
  <c r="AX22" i="11"/>
  <c r="AW22" i="11"/>
  <c r="AV22" i="11"/>
  <c r="AU22" i="11"/>
  <c r="AT22" i="11"/>
  <c r="AS22" i="11"/>
  <c r="AR22" i="11"/>
  <c r="AQ22" i="11"/>
  <c r="AP22" i="11"/>
  <c r="AO22" i="11"/>
  <c r="AN22" i="11"/>
  <c r="AM22" i="11"/>
  <c r="AL22" i="11"/>
  <c r="AK22" i="11"/>
  <c r="AJ22" i="11"/>
  <c r="AI22" i="11"/>
  <c r="AH22" i="11"/>
  <c r="AG22" i="11"/>
  <c r="AF22" i="11"/>
  <c r="AE22" i="11"/>
  <c r="AD22" i="11"/>
  <c r="AC22" i="11"/>
  <c r="AB22" i="11"/>
  <c r="AA22" i="11"/>
  <c r="Z22" i="11"/>
  <c r="Y22" i="11"/>
  <c r="X22" i="11"/>
  <c r="W22" i="11"/>
  <c r="V22" i="11"/>
  <c r="U22" i="11"/>
  <c r="T22" i="11"/>
  <c r="S22" i="11"/>
  <c r="R22" i="11"/>
  <c r="CC17" i="11"/>
  <c r="CB17" i="11"/>
  <c r="CD17" i="11"/>
  <c r="BY17" i="11"/>
  <c r="BX17" i="11"/>
  <c r="BW17" i="11"/>
  <c r="BV17" i="11"/>
  <c r="BU17" i="11"/>
  <c r="BT17" i="11"/>
  <c r="BS17" i="11"/>
  <c r="BR17" i="11"/>
  <c r="BQ17" i="11"/>
  <c r="BP17" i="11"/>
  <c r="BO17" i="11"/>
  <c r="BN17" i="11"/>
  <c r="BM17" i="11"/>
  <c r="BL17" i="11"/>
  <c r="BK17" i="11"/>
  <c r="BJ17" i="11"/>
  <c r="BI17" i="11"/>
  <c r="BH17" i="11"/>
  <c r="BG17" i="11"/>
  <c r="BF17" i="11"/>
  <c r="BE17" i="11"/>
  <c r="BD17" i="11"/>
  <c r="BC17" i="11"/>
  <c r="BB17" i="11"/>
  <c r="BA17" i="11"/>
  <c r="AZ17" i="11"/>
  <c r="AY17" i="11"/>
  <c r="AX17" i="11"/>
  <c r="AW17" i="11"/>
  <c r="AV17" i="11"/>
  <c r="AU17" i="11"/>
  <c r="AT17" i="11"/>
  <c r="AS17" i="11"/>
  <c r="AR17" i="11"/>
  <c r="AQ17" i="11"/>
  <c r="AP17" i="11"/>
  <c r="AO17" i="11"/>
  <c r="AN17" i="11"/>
  <c r="AM17" i="11"/>
  <c r="AL17" i="11"/>
  <c r="AK17" i="11"/>
  <c r="AJ17" i="11"/>
  <c r="AI17" i="11"/>
  <c r="AH17" i="11"/>
  <c r="AG17" i="11"/>
  <c r="AF17" i="11"/>
  <c r="AE17" i="11"/>
  <c r="AD17" i="11"/>
  <c r="AC17" i="11"/>
  <c r="AB17" i="11"/>
  <c r="AA17" i="11"/>
  <c r="Z17" i="11"/>
  <c r="Y17" i="11"/>
  <c r="X17" i="11"/>
  <c r="W17" i="11"/>
  <c r="V17" i="11"/>
  <c r="U17" i="11"/>
  <c r="T17" i="11"/>
  <c r="S17" i="11"/>
  <c r="R17" i="11"/>
  <c r="CC18" i="11"/>
  <c r="CB18" i="11"/>
  <c r="CD18" i="11"/>
  <c r="BY18" i="11"/>
  <c r="BX18" i="11"/>
  <c r="BW18" i="11"/>
  <c r="BV18" i="11"/>
  <c r="BU18" i="11"/>
  <c r="BT18" i="11"/>
  <c r="BS18" i="11"/>
  <c r="BR18" i="11"/>
  <c r="BQ18" i="11"/>
  <c r="BP18" i="11"/>
  <c r="BO18" i="11"/>
  <c r="BN18" i="11"/>
  <c r="BM18" i="11"/>
  <c r="BL18" i="11"/>
  <c r="BK18" i="11"/>
  <c r="BJ18" i="11"/>
  <c r="BI18" i="11"/>
  <c r="BH18" i="11"/>
  <c r="BG18" i="11"/>
  <c r="BF18" i="11"/>
  <c r="BE18" i="11"/>
  <c r="BD18" i="11"/>
  <c r="BC18" i="11"/>
  <c r="BB18" i="11"/>
  <c r="BA18" i="11"/>
  <c r="AZ18" i="11"/>
  <c r="AY18" i="11"/>
  <c r="AX18" i="11"/>
  <c r="AW18" i="11"/>
  <c r="AV18" i="11"/>
  <c r="AU18" i="11"/>
  <c r="AT18" i="11"/>
  <c r="AS18" i="11"/>
  <c r="AR18" i="11"/>
  <c r="AQ18" i="11"/>
  <c r="AP18" i="11"/>
  <c r="AO18" i="11"/>
  <c r="AN18" i="11"/>
  <c r="AM18" i="11"/>
  <c r="AL18" i="11"/>
  <c r="AK18" i="11"/>
  <c r="AJ18" i="11"/>
  <c r="AI18" i="11"/>
  <c r="AH18" i="11"/>
  <c r="AG18" i="11"/>
  <c r="AF18" i="11"/>
  <c r="AE18" i="11"/>
  <c r="AD18" i="11"/>
  <c r="AC18" i="11"/>
  <c r="AB18" i="11"/>
  <c r="AA18" i="11"/>
  <c r="Z18" i="11"/>
  <c r="Y18" i="11"/>
  <c r="X18" i="11"/>
  <c r="W18" i="11"/>
  <c r="V18" i="11"/>
  <c r="U18" i="11"/>
  <c r="T18" i="11"/>
  <c r="S18" i="11"/>
  <c r="R18" i="11"/>
  <c r="CC19" i="11"/>
  <c r="CB19" i="11"/>
  <c r="CD19" i="11"/>
  <c r="BY19" i="11"/>
  <c r="BX19" i="11"/>
  <c r="BW19" i="11"/>
  <c r="BV19" i="11"/>
  <c r="BU19" i="11"/>
  <c r="BT19" i="11"/>
  <c r="BS19" i="11"/>
  <c r="BR19" i="11"/>
  <c r="BQ19" i="11"/>
  <c r="BP19" i="11"/>
  <c r="BO19" i="11"/>
  <c r="BN19" i="11"/>
  <c r="BM19" i="11"/>
  <c r="BL19" i="11"/>
  <c r="BK19" i="11"/>
  <c r="BJ19" i="11"/>
  <c r="BI19" i="11"/>
  <c r="BH19" i="11"/>
  <c r="BG19" i="11"/>
  <c r="BF19" i="11"/>
  <c r="BE19" i="11"/>
  <c r="BD19" i="11"/>
  <c r="BC19" i="11"/>
  <c r="BB19" i="11"/>
  <c r="BA19" i="11"/>
  <c r="AZ19" i="11"/>
  <c r="AY19" i="11"/>
  <c r="AX19" i="11"/>
  <c r="AW19" i="11"/>
  <c r="AV19" i="11"/>
  <c r="AU19" i="11"/>
  <c r="AT19" i="11"/>
  <c r="AS19" i="11"/>
  <c r="AR19" i="11"/>
  <c r="AQ19" i="11"/>
  <c r="AP19" i="11"/>
  <c r="AO19" i="11"/>
  <c r="AN19" i="11"/>
  <c r="AM19" i="11"/>
  <c r="AL19" i="11"/>
  <c r="AK19" i="11"/>
  <c r="AJ19" i="11"/>
  <c r="AI19" i="11"/>
  <c r="AH19" i="11"/>
  <c r="AG19" i="11"/>
  <c r="AF19" i="11"/>
  <c r="AE19" i="11"/>
  <c r="AD19" i="11"/>
  <c r="AC19" i="11"/>
  <c r="AB19" i="11"/>
  <c r="AA19" i="11"/>
  <c r="Z19" i="11"/>
  <c r="Y19" i="11"/>
  <c r="X19" i="11"/>
  <c r="W19" i="11"/>
  <c r="V19" i="11"/>
  <c r="U19" i="11"/>
  <c r="T19" i="11"/>
  <c r="S19" i="11"/>
  <c r="R19" i="11"/>
  <c r="CC20" i="11"/>
  <c r="CB20" i="11"/>
  <c r="CD20" i="11"/>
  <c r="BY20" i="11"/>
  <c r="BX20" i="11"/>
  <c r="BW20" i="11"/>
  <c r="BV20" i="11"/>
  <c r="BU20" i="11"/>
  <c r="BT20" i="11"/>
  <c r="BS20" i="11"/>
  <c r="BR20" i="11"/>
  <c r="BQ20" i="11"/>
  <c r="BP20" i="11"/>
  <c r="BO20" i="11"/>
  <c r="BN20" i="11"/>
  <c r="BM20" i="11"/>
  <c r="BL20" i="11"/>
  <c r="BK20" i="11"/>
  <c r="BJ20" i="11"/>
  <c r="BI20" i="11"/>
  <c r="BH20" i="11"/>
  <c r="BG20" i="11"/>
  <c r="BF20" i="11"/>
  <c r="BE20" i="11"/>
  <c r="BD20" i="11"/>
  <c r="BC20" i="11"/>
  <c r="BB20" i="11"/>
  <c r="BA20" i="11"/>
  <c r="AZ20" i="11"/>
  <c r="AY20" i="11"/>
  <c r="AX20" i="11"/>
  <c r="AW20" i="11"/>
  <c r="AV20" i="11"/>
  <c r="AU20" i="11"/>
  <c r="AT20" i="11"/>
  <c r="AS20" i="11"/>
  <c r="AR20" i="11"/>
  <c r="AQ20" i="11"/>
  <c r="AP20" i="11"/>
  <c r="AO20" i="11"/>
  <c r="AN20" i="11"/>
  <c r="AM20" i="11"/>
  <c r="AL20" i="11"/>
  <c r="AK20" i="11"/>
  <c r="AJ20" i="11"/>
  <c r="AI20" i="11"/>
  <c r="AH20" i="11"/>
  <c r="AG20" i="11"/>
  <c r="AF20" i="11"/>
  <c r="AE20" i="11"/>
  <c r="AD20" i="11"/>
  <c r="AC20" i="11"/>
  <c r="AB20" i="11"/>
  <c r="AA20" i="11"/>
  <c r="Z20" i="11"/>
  <c r="Y20" i="11"/>
  <c r="X20" i="11"/>
  <c r="W20" i="11"/>
  <c r="V20" i="11"/>
  <c r="U20" i="11"/>
  <c r="T20" i="11"/>
  <c r="S20" i="11"/>
  <c r="R20" i="11"/>
  <c r="CC11" i="11"/>
  <c r="K11" i="11"/>
  <c r="CB11" i="11"/>
  <c r="CD11" i="11"/>
  <c r="BY11" i="11"/>
  <c r="BX11" i="11"/>
  <c r="BW11" i="11"/>
  <c r="BV11" i="11"/>
  <c r="BU11" i="11"/>
  <c r="BT11" i="11"/>
  <c r="BS11" i="11"/>
  <c r="BR11" i="11"/>
  <c r="BQ11" i="11"/>
  <c r="BP11" i="11"/>
  <c r="BO11" i="11"/>
  <c r="BN11" i="11"/>
  <c r="BM11" i="11"/>
  <c r="BL11" i="11"/>
  <c r="BK11" i="11"/>
  <c r="BJ11" i="11"/>
  <c r="BI11" i="11"/>
  <c r="BH11" i="11"/>
  <c r="BG11" i="11"/>
  <c r="BF11" i="11"/>
  <c r="BE11" i="11"/>
  <c r="BD11" i="11"/>
  <c r="BC11" i="11"/>
  <c r="BB11" i="11"/>
  <c r="BA11" i="11"/>
  <c r="AZ11" i="11"/>
  <c r="AY11" i="11"/>
  <c r="AX11" i="11"/>
  <c r="AW11" i="11"/>
  <c r="AV11" i="11"/>
  <c r="AU11" i="11"/>
  <c r="AT11" i="11"/>
  <c r="AS11" i="11"/>
  <c r="AR11" i="11"/>
  <c r="AQ11" i="11"/>
  <c r="AP11" i="11"/>
  <c r="AO11" i="11"/>
  <c r="AN11" i="11"/>
  <c r="AM11" i="11"/>
  <c r="AL11" i="11"/>
  <c r="AK11" i="11"/>
  <c r="AJ11" i="11"/>
  <c r="AI11" i="11"/>
  <c r="AH11" i="11"/>
  <c r="AG11" i="11"/>
  <c r="AF11" i="11"/>
  <c r="AE11" i="11"/>
  <c r="AD11" i="11"/>
  <c r="AC11" i="11"/>
  <c r="AB11" i="11"/>
  <c r="AA11" i="11"/>
  <c r="Z11" i="11"/>
  <c r="Y11" i="11"/>
  <c r="X11" i="11"/>
  <c r="W11" i="11"/>
  <c r="V11" i="11"/>
  <c r="U11" i="11"/>
  <c r="T11" i="11"/>
  <c r="S11" i="11"/>
  <c r="R11" i="11"/>
  <c r="L11" i="11"/>
  <c r="CC12" i="11"/>
  <c r="CB12" i="11"/>
  <c r="CD12" i="11"/>
  <c r="BY12" i="11"/>
  <c r="BX12" i="11"/>
  <c r="BW12" i="11"/>
  <c r="BV12" i="11"/>
  <c r="BU12" i="11"/>
  <c r="BT12" i="11"/>
  <c r="BS12" i="11"/>
  <c r="BR12" i="11"/>
  <c r="BQ12" i="11"/>
  <c r="BP12" i="11"/>
  <c r="BO12" i="11"/>
  <c r="BN12" i="11"/>
  <c r="BM12" i="11"/>
  <c r="BL12" i="11"/>
  <c r="BK12" i="11"/>
  <c r="BJ12" i="11"/>
  <c r="BI12" i="11"/>
  <c r="BH12" i="11"/>
  <c r="BG12" i="11"/>
  <c r="BF12" i="11"/>
  <c r="BE12" i="11"/>
  <c r="BD12" i="11"/>
  <c r="BC12" i="11"/>
  <c r="BB12" i="11"/>
  <c r="BA12" i="11"/>
  <c r="AZ12" i="11"/>
  <c r="AY12" i="11"/>
  <c r="AX12" i="11"/>
  <c r="AW12" i="11"/>
  <c r="AV12" i="11"/>
  <c r="AU12" i="11"/>
  <c r="AT12" i="11"/>
  <c r="AS12" i="11"/>
  <c r="AR12" i="11"/>
  <c r="AQ12" i="11"/>
  <c r="AP12" i="11"/>
  <c r="AO12" i="11"/>
  <c r="AN12" i="11"/>
  <c r="AM12" i="11"/>
  <c r="AL12" i="11"/>
  <c r="AK12" i="11"/>
  <c r="AJ12" i="11"/>
  <c r="AI12" i="11"/>
  <c r="AH12" i="11"/>
  <c r="AG12" i="11"/>
  <c r="AF12" i="11"/>
  <c r="AE12" i="11"/>
  <c r="AD12" i="11"/>
  <c r="AC12" i="11"/>
  <c r="AB12" i="11"/>
  <c r="AA12" i="11"/>
  <c r="Z12" i="11"/>
  <c r="Y12" i="11"/>
  <c r="X12" i="11"/>
  <c r="W12" i="11"/>
  <c r="V12" i="11"/>
  <c r="U12" i="11"/>
  <c r="T12" i="11"/>
  <c r="S12" i="11"/>
  <c r="R12" i="11"/>
  <c r="CC13" i="11"/>
  <c r="CB13" i="11"/>
  <c r="CD13" i="11"/>
  <c r="BY13" i="11"/>
  <c r="BX13" i="11"/>
  <c r="BW13" i="11"/>
  <c r="BV13" i="11"/>
  <c r="BU13" i="11"/>
  <c r="BT13" i="11"/>
  <c r="BS13" i="11"/>
  <c r="BR13" i="11"/>
  <c r="BQ13" i="11"/>
  <c r="BP13" i="11"/>
  <c r="BO13" i="11"/>
  <c r="BN13" i="11"/>
  <c r="BM13" i="11"/>
  <c r="BL13" i="11"/>
  <c r="BK13" i="11"/>
  <c r="BJ13" i="11"/>
  <c r="BI13" i="11"/>
  <c r="BH13" i="11"/>
  <c r="BG13" i="11"/>
  <c r="BF13" i="11"/>
  <c r="BE13" i="11"/>
  <c r="BD13" i="11"/>
  <c r="BC13" i="11"/>
  <c r="BB13" i="11"/>
  <c r="BA13" i="11"/>
  <c r="AZ13" i="11"/>
  <c r="AY13" i="11"/>
  <c r="AX13" i="11"/>
  <c r="AW13" i="11"/>
  <c r="AV13" i="11"/>
  <c r="AU13" i="11"/>
  <c r="AT13" i="11"/>
  <c r="AS13" i="11"/>
  <c r="AR13" i="11"/>
  <c r="AQ13" i="11"/>
  <c r="AP13" i="11"/>
  <c r="AO13" i="11"/>
  <c r="AN13" i="11"/>
  <c r="AM13" i="11"/>
  <c r="AL13" i="11"/>
  <c r="AK13" i="11"/>
  <c r="AJ13" i="11"/>
  <c r="AI13" i="11"/>
  <c r="AH13" i="11"/>
  <c r="AG13" i="11"/>
  <c r="AF13" i="11"/>
  <c r="AE13" i="11"/>
  <c r="AD13" i="11"/>
  <c r="AC13" i="11"/>
  <c r="AB13" i="11"/>
  <c r="AA13" i="11"/>
  <c r="Z13" i="11"/>
  <c r="Y13" i="11"/>
  <c r="X13" i="11"/>
  <c r="W13" i="11"/>
  <c r="V13" i="11"/>
  <c r="U13" i="11"/>
  <c r="T13" i="11"/>
  <c r="S13" i="11"/>
  <c r="R13" i="11"/>
  <c r="CC14" i="11"/>
  <c r="CB14" i="11"/>
  <c r="CD14" i="11"/>
  <c r="BY14" i="11"/>
  <c r="BX14" i="11"/>
  <c r="BW14" i="11"/>
  <c r="BV14" i="11"/>
  <c r="BU14" i="11"/>
  <c r="BT14" i="11"/>
  <c r="BS14" i="11"/>
  <c r="BR14" i="11"/>
  <c r="BQ14" i="11"/>
  <c r="BP14" i="11"/>
  <c r="BO14" i="11"/>
  <c r="BN14" i="11"/>
  <c r="BM14" i="11"/>
  <c r="BL14" i="11"/>
  <c r="BK14" i="11"/>
  <c r="BJ14" i="11"/>
  <c r="BI14" i="11"/>
  <c r="BH14" i="11"/>
  <c r="BG14" i="11"/>
  <c r="BF14" i="11"/>
  <c r="BE14" i="11"/>
  <c r="BD14" i="11"/>
  <c r="BC14" i="11"/>
  <c r="BB14" i="11"/>
  <c r="BA14" i="11"/>
  <c r="AZ14" i="11"/>
  <c r="AY14" i="11"/>
  <c r="AX14" i="11"/>
  <c r="AW14" i="11"/>
  <c r="AV14" i="11"/>
  <c r="AU14" i="11"/>
  <c r="AT14" i="11"/>
  <c r="AS14" i="11"/>
  <c r="AR14" i="11"/>
  <c r="AQ14" i="11"/>
  <c r="AP14" i="11"/>
  <c r="AO14" i="11"/>
  <c r="AN14" i="11"/>
  <c r="AM14" i="11"/>
  <c r="AL14" i="11"/>
  <c r="AK14" i="11"/>
  <c r="AJ14" i="11"/>
  <c r="AI14" i="11"/>
  <c r="AH14" i="11"/>
  <c r="AG14" i="11"/>
  <c r="AF14" i="11"/>
  <c r="AE14" i="11"/>
  <c r="AD14" i="11"/>
  <c r="AC14" i="11"/>
  <c r="AB14" i="11"/>
  <c r="AA14" i="11"/>
  <c r="Z14" i="11"/>
  <c r="Y14" i="11"/>
  <c r="X14" i="11"/>
  <c r="W14" i="11"/>
  <c r="V14" i="11"/>
  <c r="U14" i="11"/>
  <c r="T14" i="11"/>
  <c r="S14" i="11"/>
  <c r="R14" i="11"/>
  <c r="CC15" i="11"/>
  <c r="CB15" i="11"/>
  <c r="CD15" i="11"/>
  <c r="BY15" i="11"/>
  <c r="BX15" i="11"/>
  <c r="BW15" i="11"/>
  <c r="BV15" i="11"/>
  <c r="BU15" i="11"/>
  <c r="BT15" i="11"/>
  <c r="BS15" i="11"/>
  <c r="BR15" i="11"/>
  <c r="BQ15" i="11"/>
  <c r="BP15" i="11"/>
  <c r="BO15" i="11"/>
  <c r="BN15" i="11"/>
  <c r="BM15" i="11"/>
  <c r="BL15" i="11"/>
  <c r="BK15" i="11"/>
  <c r="BJ15" i="11"/>
  <c r="BI15" i="11"/>
  <c r="BH15" i="11"/>
  <c r="BG15" i="11"/>
  <c r="BF15" i="11"/>
  <c r="BE15" i="11"/>
  <c r="BD15" i="11"/>
  <c r="BC15" i="11"/>
  <c r="BB15" i="11"/>
  <c r="BA15" i="11"/>
  <c r="AZ15" i="11"/>
  <c r="AY15" i="11"/>
  <c r="AX15" i="11"/>
  <c r="AW15" i="11"/>
  <c r="AV15" i="11"/>
  <c r="AU15" i="11"/>
  <c r="AT15" i="11"/>
  <c r="AS15" i="11"/>
  <c r="AR15" i="11"/>
  <c r="AQ15" i="11"/>
  <c r="AP15" i="11"/>
  <c r="AO15" i="11"/>
  <c r="AN15" i="11"/>
  <c r="AM15" i="11"/>
  <c r="AL15" i="11"/>
  <c r="AK15" i="11"/>
  <c r="AJ15" i="11"/>
  <c r="AI15" i="11"/>
  <c r="AH15" i="11"/>
  <c r="AG15" i="11"/>
  <c r="AF15" i="11"/>
  <c r="AE15" i="11"/>
  <c r="AD15" i="11"/>
  <c r="AC15" i="11"/>
  <c r="AB15" i="11"/>
  <c r="AA15" i="11"/>
  <c r="Z15" i="11"/>
  <c r="Y15" i="11"/>
  <c r="X15" i="11"/>
  <c r="W15" i="11"/>
  <c r="V15" i="11"/>
  <c r="U15" i="11"/>
  <c r="T15" i="11"/>
  <c r="S15" i="11"/>
  <c r="R15" i="11"/>
  <c r="CC16" i="11"/>
  <c r="CB16" i="11"/>
  <c r="CD16" i="11"/>
  <c r="BY16" i="11"/>
  <c r="BX16" i="11"/>
  <c r="BW16" i="11"/>
  <c r="BV16" i="11"/>
  <c r="BU16" i="11"/>
  <c r="BT16" i="11"/>
  <c r="BS16" i="11"/>
  <c r="BR16" i="11"/>
  <c r="BQ16" i="11"/>
  <c r="BP16" i="11"/>
  <c r="BO16" i="11"/>
  <c r="BN16" i="11"/>
  <c r="BM16" i="11"/>
  <c r="BL16" i="11"/>
  <c r="BK16" i="11"/>
  <c r="BJ16" i="11"/>
  <c r="BI16" i="11"/>
  <c r="BH16" i="11"/>
  <c r="BG16" i="11"/>
  <c r="BF16" i="11"/>
  <c r="BE16" i="11"/>
  <c r="BD16" i="11"/>
  <c r="BC16" i="11"/>
  <c r="BB16" i="11"/>
  <c r="BA16" i="11"/>
  <c r="AZ16" i="11"/>
  <c r="AY16" i="11"/>
  <c r="AX16" i="11"/>
  <c r="AW16" i="11"/>
  <c r="AV16" i="11"/>
  <c r="AU16" i="11"/>
  <c r="AT16" i="11"/>
  <c r="AS16" i="11"/>
  <c r="AR16" i="11"/>
  <c r="AQ16" i="11"/>
  <c r="AP16" i="11"/>
  <c r="AO16" i="11"/>
  <c r="AN16" i="11"/>
  <c r="AM16" i="11"/>
  <c r="AL16" i="11"/>
  <c r="AK16" i="11"/>
  <c r="AJ16" i="11"/>
  <c r="AI16" i="11"/>
  <c r="AH16" i="11"/>
  <c r="AG16" i="11"/>
  <c r="AF16" i="11"/>
  <c r="AE16" i="11"/>
  <c r="AD16" i="11"/>
  <c r="AC16" i="11"/>
  <c r="AB16" i="11"/>
  <c r="AA16" i="11"/>
  <c r="Z16" i="11"/>
  <c r="Y16" i="11"/>
  <c r="X16" i="11"/>
  <c r="W16" i="11"/>
  <c r="V16" i="11"/>
  <c r="U16" i="11"/>
  <c r="T16" i="11"/>
  <c r="S16" i="11"/>
  <c r="R16" i="11"/>
  <c r="CC47" i="11"/>
  <c r="K47" i="11"/>
  <c r="CB47" i="11"/>
  <c r="CD47" i="11"/>
  <c r="BY47" i="11"/>
  <c r="BX47" i="11"/>
  <c r="BW47" i="11"/>
  <c r="BV47" i="11"/>
  <c r="BU47" i="11"/>
  <c r="BT47" i="11"/>
  <c r="BS47" i="11"/>
  <c r="BR47" i="11"/>
  <c r="BQ47" i="11"/>
  <c r="BP47" i="11"/>
  <c r="BO47" i="11"/>
  <c r="BN47" i="11"/>
  <c r="BM47" i="11"/>
  <c r="BL47" i="11"/>
  <c r="BK47" i="11"/>
  <c r="BJ47" i="11"/>
  <c r="BI47" i="11"/>
  <c r="BH47" i="11"/>
  <c r="BG47" i="11"/>
  <c r="BF47" i="11"/>
  <c r="BE47" i="11"/>
  <c r="BD47" i="11"/>
  <c r="BC47" i="11"/>
  <c r="BB47" i="11"/>
  <c r="BA47" i="11"/>
  <c r="AZ47" i="11"/>
  <c r="AY47" i="11"/>
  <c r="AX47" i="11"/>
  <c r="AW47" i="11"/>
  <c r="AV47" i="11"/>
  <c r="AU47" i="11"/>
  <c r="AT47" i="11"/>
  <c r="AS47" i="11"/>
  <c r="AR47" i="11"/>
  <c r="AQ47" i="11"/>
  <c r="AP47" i="11"/>
  <c r="AO47" i="11"/>
  <c r="AN47" i="11"/>
  <c r="AM47" i="11"/>
  <c r="AL47" i="11"/>
  <c r="AK47" i="11"/>
  <c r="AJ47" i="11"/>
  <c r="AI47" i="11"/>
  <c r="AH47" i="11"/>
  <c r="AG47" i="11"/>
  <c r="AF47" i="11"/>
  <c r="AE47" i="11"/>
  <c r="AD47" i="11"/>
  <c r="AC47" i="11"/>
  <c r="AB47" i="11"/>
  <c r="AA47" i="11"/>
  <c r="Z47" i="11"/>
  <c r="Y47" i="11"/>
  <c r="X47" i="11"/>
  <c r="W47" i="11"/>
  <c r="V47" i="11"/>
  <c r="U47" i="11"/>
  <c r="T47" i="11"/>
  <c r="S47" i="11"/>
  <c r="R47" i="11"/>
  <c r="L47" i="11"/>
  <c r="CC49" i="11"/>
  <c r="K49" i="11"/>
  <c r="CB49" i="11"/>
  <c r="CD49" i="11"/>
  <c r="BY49" i="11"/>
  <c r="BX49" i="11"/>
  <c r="BW49" i="11"/>
  <c r="BV49" i="11"/>
  <c r="BU49" i="11"/>
  <c r="BT49" i="11"/>
  <c r="BS49" i="11"/>
  <c r="BR49" i="11"/>
  <c r="BQ49" i="11"/>
  <c r="BP49" i="11"/>
  <c r="BO49" i="11"/>
  <c r="BN49" i="11"/>
  <c r="BM49" i="11"/>
  <c r="BL49" i="11"/>
  <c r="BK49" i="11"/>
  <c r="BJ49" i="11"/>
  <c r="BI49" i="11"/>
  <c r="BH49" i="11"/>
  <c r="BG49" i="11"/>
  <c r="BF49" i="11"/>
  <c r="BE49" i="11"/>
  <c r="BD49" i="11"/>
  <c r="BC49" i="11"/>
  <c r="BB49" i="11"/>
  <c r="BA49" i="11"/>
  <c r="AZ49" i="11"/>
  <c r="AY49" i="11"/>
  <c r="AX49" i="11"/>
  <c r="AW49" i="11"/>
  <c r="AV49" i="11"/>
  <c r="AU49" i="11"/>
  <c r="AT49" i="11"/>
  <c r="AS49" i="11"/>
  <c r="AR49" i="11"/>
  <c r="AQ49" i="11"/>
  <c r="AP49" i="11"/>
  <c r="AO49" i="11"/>
  <c r="AN49" i="11"/>
  <c r="AM49" i="11"/>
  <c r="AL49" i="11"/>
  <c r="AK49" i="11"/>
  <c r="AJ49" i="11"/>
  <c r="AI49" i="11"/>
  <c r="AH49" i="11"/>
  <c r="AG49" i="11"/>
  <c r="AF49" i="11"/>
  <c r="AE49" i="11"/>
  <c r="AD49" i="11"/>
  <c r="AC49" i="11"/>
  <c r="AB49" i="11"/>
  <c r="AA49" i="11"/>
  <c r="Z49" i="11"/>
  <c r="Y49" i="11"/>
  <c r="X49" i="11"/>
  <c r="W49" i="11"/>
  <c r="V49" i="11"/>
  <c r="U49" i="11"/>
  <c r="T49" i="11"/>
  <c r="S49" i="11"/>
  <c r="R49" i="11"/>
  <c r="L49" i="11"/>
  <c r="CC50" i="11"/>
  <c r="K50" i="11"/>
  <c r="CB50" i="11"/>
  <c r="CD50" i="11"/>
  <c r="BY50" i="11"/>
  <c r="BX50" i="11"/>
  <c r="BW50" i="11"/>
  <c r="BV50" i="11"/>
  <c r="BU50" i="11"/>
  <c r="BT50" i="11"/>
  <c r="BS50" i="11"/>
  <c r="BR50" i="11"/>
  <c r="BQ50" i="11"/>
  <c r="BP50" i="11"/>
  <c r="BO50" i="11"/>
  <c r="BN50" i="11"/>
  <c r="BM50" i="11"/>
  <c r="BL50" i="11"/>
  <c r="BK50" i="11"/>
  <c r="BJ50" i="11"/>
  <c r="BI50" i="11"/>
  <c r="BH50" i="11"/>
  <c r="BG50" i="11"/>
  <c r="BF50" i="11"/>
  <c r="BE50" i="11"/>
  <c r="BD50" i="11"/>
  <c r="BC50" i="11"/>
  <c r="BB50" i="11"/>
  <c r="BA50" i="11"/>
  <c r="AZ50" i="11"/>
  <c r="AY50" i="11"/>
  <c r="AX50" i="11"/>
  <c r="AW50" i="11"/>
  <c r="AV50" i="11"/>
  <c r="AU50" i="11"/>
  <c r="AT50" i="11"/>
  <c r="AS50" i="11"/>
  <c r="AR50" i="11"/>
  <c r="AQ50" i="11"/>
  <c r="AP50" i="11"/>
  <c r="AO50" i="11"/>
  <c r="AN50" i="11"/>
  <c r="AM50" i="11"/>
  <c r="AL50" i="11"/>
  <c r="AK50" i="11"/>
  <c r="AJ50" i="11"/>
  <c r="AI50" i="11"/>
  <c r="AH50" i="11"/>
  <c r="AG50" i="11"/>
  <c r="AF50" i="11"/>
  <c r="AE50" i="11"/>
  <c r="AD50" i="11"/>
  <c r="AC50" i="11"/>
  <c r="AB50" i="11"/>
  <c r="AA50" i="11"/>
  <c r="Z50" i="11"/>
  <c r="Y50" i="11"/>
  <c r="X50" i="11"/>
  <c r="W50" i="11"/>
  <c r="V50" i="11"/>
  <c r="U50" i="11"/>
  <c r="T50" i="11"/>
  <c r="S50" i="11"/>
  <c r="R50" i="11"/>
  <c r="L50" i="11"/>
  <c r="CC60" i="11"/>
  <c r="K60" i="11"/>
  <c r="CB60" i="11"/>
  <c r="CD60" i="11"/>
  <c r="BY60" i="11"/>
  <c r="BX60" i="11"/>
  <c r="BW60" i="11"/>
  <c r="BV60" i="11"/>
  <c r="BU60" i="11"/>
  <c r="BT60" i="11"/>
  <c r="BS60" i="11"/>
  <c r="BR60" i="11"/>
  <c r="BQ60" i="11"/>
  <c r="BP60" i="11"/>
  <c r="BO60" i="11"/>
  <c r="BN60" i="11"/>
  <c r="BM60" i="11"/>
  <c r="BL60" i="11"/>
  <c r="BK60" i="11"/>
  <c r="BJ60" i="11"/>
  <c r="BI60" i="11"/>
  <c r="BH60" i="11"/>
  <c r="BG60" i="11"/>
  <c r="BF60" i="11"/>
  <c r="BE60" i="11"/>
  <c r="BD60" i="11"/>
  <c r="BC60" i="11"/>
  <c r="BB60" i="11"/>
  <c r="BA60" i="11"/>
  <c r="AZ60" i="11"/>
  <c r="AY60" i="11"/>
  <c r="AX60" i="11"/>
  <c r="AW60" i="11"/>
  <c r="AV60" i="11"/>
  <c r="AU60" i="11"/>
  <c r="AT60" i="11"/>
  <c r="AS60" i="11"/>
  <c r="AR60" i="11"/>
  <c r="AQ60" i="11"/>
  <c r="AP60" i="11"/>
  <c r="AO60" i="11"/>
  <c r="AN60" i="11"/>
  <c r="AM60" i="11"/>
  <c r="AL60" i="11"/>
  <c r="AK60" i="11"/>
  <c r="AJ60" i="11"/>
  <c r="AI60" i="11"/>
  <c r="AH60" i="11"/>
  <c r="AG60" i="11"/>
  <c r="AF60" i="11"/>
  <c r="AE60" i="11"/>
  <c r="AD60" i="11"/>
  <c r="AC60" i="11"/>
  <c r="AB60" i="11"/>
  <c r="AA60" i="11"/>
  <c r="Z60" i="11"/>
  <c r="Y60" i="11"/>
  <c r="X60" i="11"/>
  <c r="W60" i="11"/>
  <c r="V60" i="11"/>
  <c r="U60" i="11"/>
  <c r="T60" i="11"/>
  <c r="S60" i="11"/>
  <c r="R60" i="11"/>
  <c r="L60" i="11"/>
  <c r="C3" i="11"/>
  <c r="C2" i="11"/>
  <c r="CC59" i="11"/>
  <c r="K59" i="11"/>
  <c r="CB59" i="11"/>
  <c r="CD59" i="11"/>
  <c r="BY59" i="11"/>
  <c r="BX59" i="11"/>
  <c r="BW59" i="11"/>
  <c r="BV59" i="11"/>
  <c r="BU59" i="11"/>
  <c r="BT59" i="11"/>
  <c r="BS59" i="11"/>
  <c r="BR59" i="11"/>
  <c r="BQ59" i="11"/>
  <c r="BP59" i="11"/>
  <c r="BO59" i="11"/>
  <c r="BN59" i="11"/>
  <c r="BM59" i="11"/>
  <c r="BL59" i="11"/>
  <c r="BK59" i="11"/>
  <c r="BJ59" i="11"/>
  <c r="BI59" i="11"/>
  <c r="BH59" i="11"/>
  <c r="BG59" i="11"/>
  <c r="BF59" i="11"/>
  <c r="BE59" i="11"/>
  <c r="BD59" i="11"/>
  <c r="BC59" i="11"/>
  <c r="BB59" i="11"/>
  <c r="BA59" i="11"/>
  <c r="AZ59" i="11"/>
  <c r="AY59" i="11"/>
  <c r="AX59" i="11"/>
  <c r="AW59" i="11"/>
  <c r="AV59" i="11"/>
  <c r="AU59" i="11"/>
  <c r="AT59" i="11"/>
  <c r="AS59" i="11"/>
  <c r="AR59" i="11"/>
  <c r="AQ59" i="11"/>
  <c r="AP59" i="11"/>
  <c r="AO59" i="11"/>
  <c r="AN59" i="11"/>
  <c r="AM59" i="11"/>
  <c r="AL59" i="11"/>
  <c r="AK59" i="11"/>
  <c r="AJ59" i="11"/>
  <c r="AI59" i="11"/>
  <c r="AH59" i="11"/>
  <c r="AG59" i="11"/>
  <c r="AF59" i="11"/>
  <c r="AE59" i="11"/>
  <c r="AD59" i="11"/>
  <c r="AC59" i="11"/>
  <c r="AB59" i="11"/>
  <c r="AA59" i="11"/>
  <c r="Z59" i="11"/>
  <c r="Y59" i="11"/>
  <c r="X59" i="11"/>
  <c r="W59" i="11"/>
  <c r="V59" i="11"/>
  <c r="U59" i="11"/>
  <c r="T59" i="11"/>
  <c r="S59" i="11"/>
  <c r="R59" i="11"/>
  <c r="L59" i="11"/>
  <c r="CC61" i="11"/>
  <c r="K61" i="11"/>
  <c r="CB61" i="11"/>
  <c r="CD61" i="11"/>
  <c r="BY61" i="11"/>
  <c r="BX61" i="11"/>
  <c r="BW61" i="11"/>
  <c r="BV61" i="11"/>
  <c r="BU61" i="11"/>
  <c r="BT61" i="11"/>
  <c r="BS61" i="11"/>
  <c r="BR61" i="11"/>
  <c r="BQ61" i="11"/>
  <c r="BP61" i="11"/>
  <c r="BO61" i="11"/>
  <c r="BN61" i="11"/>
  <c r="BM61" i="11"/>
  <c r="BL61" i="11"/>
  <c r="BK61" i="11"/>
  <c r="BJ61" i="11"/>
  <c r="BI61" i="11"/>
  <c r="BH61" i="11"/>
  <c r="BG61" i="11"/>
  <c r="BF61" i="11"/>
  <c r="BE61" i="11"/>
  <c r="BD61" i="11"/>
  <c r="BC61" i="11"/>
  <c r="BB61" i="11"/>
  <c r="BA61" i="11"/>
  <c r="AZ61" i="11"/>
  <c r="AY61" i="11"/>
  <c r="AX61" i="11"/>
  <c r="AW61" i="11"/>
  <c r="AV61" i="11"/>
  <c r="AU61" i="11"/>
  <c r="AT61" i="11"/>
  <c r="AS61" i="11"/>
  <c r="AR61" i="11"/>
  <c r="AQ61" i="11"/>
  <c r="AP61" i="11"/>
  <c r="AO61" i="11"/>
  <c r="AN61" i="11"/>
  <c r="AM61" i="11"/>
  <c r="AL61" i="11"/>
  <c r="AK61" i="11"/>
  <c r="AJ61" i="11"/>
  <c r="AI61" i="11"/>
  <c r="AH61" i="11"/>
  <c r="AG61" i="11"/>
  <c r="AF61" i="11"/>
  <c r="AE61" i="11"/>
  <c r="AD61" i="11"/>
  <c r="AC61" i="11"/>
  <c r="AB61" i="11"/>
  <c r="AA61" i="11"/>
  <c r="Z61" i="11"/>
  <c r="Y61" i="11"/>
  <c r="X61" i="11"/>
  <c r="W61" i="11"/>
  <c r="V61" i="11"/>
  <c r="U61" i="11"/>
  <c r="T61" i="11"/>
  <c r="S61" i="11"/>
  <c r="R61" i="11"/>
  <c r="L61" i="11"/>
  <c r="I69" i="11"/>
  <c r="C6" i="6"/>
  <c r="K28" i="11"/>
  <c r="K29" i="11"/>
  <c r="K30" i="11"/>
  <c r="K31" i="11"/>
  <c r="K34" i="11"/>
  <c r="K35" i="11"/>
  <c r="K36" i="11"/>
  <c r="K37" i="11"/>
  <c r="K39" i="11"/>
  <c r="K41" i="11"/>
  <c r="K43" i="11"/>
  <c r="K44" i="11"/>
  <c r="K46" i="11"/>
  <c r="K48" i="11"/>
  <c r="K51" i="11"/>
  <c r="K52" i="11"/>
  <c r="K53" i="11"/>
  <c r="K54" i="11"/>
  <c r="K55" i="11"/>
  <c r="K56" i="11"/>
  <c r="K57" i="11"/>
  <c r="K58" i="11"/>
  <c r="L28" i="11"/>
  <c r="L29" i="11"/>
  <c r="L30" i="11"/>
  <c r="L31" i="11"/>
  <c r="L32" i="11"/>
  <c r="L33" i="11"/>
  <c r="L34" i="11"/>
  <c r="L35" i="11"/>
  <c r="L36" i="11"/>
  <c r="L37" i="11"/>
  <c r="L38" i="11"/>
  <c r="L39" i="11"/>
  <c r="L40" i="11"/>
  <c r="L41" i="11"/>
  <c r="L43" i="11"/>
  <c r="L44" i="11"/>
  <c r="L46" i="11"/>
  <c r="L48" i="11"/>
  <c r="L51" i="11"/>
  <c r="L52" i="11"/>
  <c r="L53" i="11"/>
  <c r="L54" i="11"/>
  <c r="L55" i="11"/>
  <c r="L56" i="11"/>
  <c r="L57" i="11"/>
  <c r="L58" i="11"/>
  <c r="R27" i="11"/>
  <c r="S27" i="11"/>
  <c r="T27" i="11"/>
  <c r="U27" i="11"/>
  <c r="V27" i="11"/>
  <c r="W27" i="11"/>
  <c r="X27" i="11"/>
  <c r="Y27" i="11"/>
  <c r="Z27" i="11"/>
  <c r="AA27" i="11"/>
  <c r="AB27" i="11"/>
  <c r="AC27" i="11"/>
  <c r="AD27" i="11"/>
  <c r="AE27" i="11"/>
  <c r="AF27" i="11"/>
  <c r="AG27" i="11"/>
  <c r="AH27" i="11"/>
  <c r="AI27" i="11"/>
  <c r="AJ27" i="11"/>
  <c r="AK27" i="11"/>
  <c r="AL27" i="11"/>
  <c r="AM27" i="11"/>
  <c r="AN27" i="11"/>
  <c r="AO27" i="11"/>
  <c r="AP27" i="11"/>
  <c r="AQ27" i="11"/>
  <c r="AR27" i="11"/>
  <c r="AS27" i="11"/>
  <c r="AT27" i="11"/>
  <c r="AU27" i="11"/>
  <c r="AV27" i="11"/>
  <c r="AW27" i="11"/>
  <c r="AX27" i="11"/>
  <c r="AY27" i="11"/>
  <c r="AZ27" i="11"/>
  <c r="BA27" i="11"/>
  <c r="BB27" i="11"/>
  <c r="BC27" i="11"/>
  <c r="BD27" i="11"/>
  <c r="BE27" i="11"/>
  <c r="BF27" i="11"/>
  <c r="BG27" i="11"/>
  <c r="BH27" i="11"/>
  <c r="BI27" i="11"/>
  <c r="BJ27" i="11"/>
  <c r="BK27" i="11"/>
  <c r="BL27" i="11"/>
  <c r="BM27" i="11"/>
  <c r="BN27" i="11"/>
  <c r="BO27" i="11"/>
  <c r="BP27" i="11"/>
  <c r="BQ27" i="11"/>
  <c r="BR27" i="11"/>
  <c r="BS27" i="11"/>
  <c r="BT27" i="11"/>
  <c r="BU27" i="11"/>
  <c r="BV27" i="11"/>
  <c r="BW27" i="11"/>
  <c r="BX27" i="11"/>
  <c r="BY27" i="11"/>
  <c r="R28" i="11"/>
  <c r="S28" i="11"/>
  <c r="T28" i="11"/>
  <c r="U28" i="11"/>
  <c r="V28" i="11"/>
  <c r="W28" i="11"/>
  <c r="X28" i="11"/>
  <c r="Y28" i="11"/>
  <c r="Z28" i="11"/>
  <c r="AA28" i="11"/>
  <c r="AB28" i="11"/>
  <c r="AC28" i="11"/>
  <c r="AD28" i="11"/>
  <c r="AE28" i="11"/>
  <c r="AF28" i="11"/>
  <c r="AG28" i="11"/>
  <c r="AH28" i="11"/>
  <c r="AI28" i="11"/>
  <c r="AJ28" i="11"/>
  <c r="AK28" i="11"/>
  <c r="AL28" i="11"/>
  <c r="AM28" i="11"/>
  <c r="AN28" i="11"/>
  <c r="AO28" i="11"/>
  <c r="AP28" i="11"/>
  <c r="AQ28" i="11"/>
  <c r="AR28" i="11"/>
  <c r="AS28" i="11"/>
  <c r="AT28" i="11"/>
  <c r="AU28" i="11"/>
  <c r="AV28" i="11"/>
  <c r="AW28" i="11"/>
  <c r="AX28" i="11"/>
  <c r="AY28" i="11"/>
  <c r="AZ28" i="11"/>
  <c r="BA28" i="11"/>
  <c r="BB28" i="11"/>
  <c r="BC28" i="11"/>
  <c r="BD28" i="11"/>
  <c r="BE28" i="11"/>
  <c r="BF28" i="11"/>
  <c r="BG28" i="11"/>
  <c r="BH28" i="11"/>
  <c r="BI28" i="11"/>
  <c r="BJ28" i="11"/>
  <c r="BK28" i="11"/>
  <c r="BL28" i="11"/>
  <c r="BM28" i="11"/>
  <c r="BN28" i="11"/>
  <c r="BO28" i="11"/>
  <c r="BP28" i="11"/>
  <c r="BQ28" i="11"/>
  <c r="BR28" i="11"/>
  <c r="BS28" i="11"/>
  <c r="BT28" i="11"/>
  <c r="BU28" i="11"/>
  <c r="BV28" i="11"/>
  <c r="BW28" i="11"/>
  <c r="BX28" i="11"/>
  <c r="BY28" i="11"/>
  <c r="R29" i="11"/>
  <c r="S29" i="11"/>
  <c r="T29" i="11"/>
  <c r="U29" i="11"/>
  <c r="V29" i="11"/>
  <c r="W29" i="11"/>
  <c r="X29" i="11"/>
  <c r="Y29" i="11"/>
  <c r="Z29" i="11"/>
  <c r="AA29" i="11"/>
  <c r="AB29" i="11"/>
  <c r="AC29" i="11"/>
  <c r="AD29" i="11"/>
  <c r="AE29" i="11"/>
  <c r="AF29" i="11"/>
  <c r="AG29" i="11"/>
  <c r="AH29" i="11"/>
  <c r="AI29" i="11"/>
  <c r="AJ29" i="11"/>
  <c r="AK29" i="11"/>
  <c r="AL29" i="11"/>
  <c r="AM29" i="11"/>
  <c r="AN29" i="11"/>
  <c r="AO29" i="11"/>
  <c r="AP29" i="11"/>
  <c r="AQ29" i="11"/>
  <c r="AR29" i="11"/>
  <c r="AS29" i="11"/>
  <c r="AT29" i="11"/>
  <c r="AU29" i="11"/>
  <c r="AV29" i="11"/>
  <c r="AW29" i="11"/>
  <c r="AX29" i="11"/>
  <c r="AY29" i="11"/>
  <c r="AZ29" i="11"/>
  <c r="BA29" i="11"/>
  <c r="BB29" i="11"/>
  <c r="BC29" i="11"/>
  <c r="BD29" i="11"/>
  <c r="BE29" i="11"/>
  <c r="BF29" i="11"/>
  <c r="BG29" i="11"/>
  <c r="BH29" i="11"/>
  <c r="BI29" i="11"/>
  <c r="BJ29" i="11"/>
  <c r="BK29" i="11"/>
  <c r="BL29" i="11"/>
  <c r="BM29" i="11"/>
  <c r="BN29" i="11"/>
  <c r="BO29" i="11"/>
  <c r="BP29" i="11"/>
  <c r="BQ29" i="11"/>
  <c r="BR29" i="11"/>
  <c r="BS29" i="11"/>
  <c r="BT29" i="11"/>
  <c r="BU29" i="11"/>
  <c r="BV29" i="11"/>
  <c r="BW29" i="11"/>
  <c r="BX29" i="11"/>
  <c r="BY29" i="11"/>
  <c r="R30" i="11"/>
  <c r="S30" i="11"/>
  <c r="T30" i="11"/>
  <c r="U30" i="11"/>
  <c r="V30" i="11"/>
  <c r="W30" i="11"/>
  <c r="X30" i="11"/>
  <c r="Y30" i="11"/>
  <c r="Z30" i="11"/>
  <c r="AA30" i="11"/>
  <c r="AB30" i="11"/>
  <c r="AC30" i="11"/>
  <c r="AD30" i="11"/>
  <c r="AE30" i="11"/>
  <c r="AF30" i="11"/>
  <c r="AG30" i="11"/>
  <c r="AH30" i="11"/>
  <c r="AI30" i="11"/>
  <c r="AJ30" i="11"/>
  <c r="AK30" i="11"/>
  <c r="AL30" i="11"/>
  <c r="AM30" i="11"/>
  <c r="AN30" i="11"/>
  <c r="AO30" i="11"/>
  <c r="AP30" i="11"/>
  <c r="AQ30" i="11"/>
  <c r="AR30" i="11"/>
  <c r="AS30" i="11"/>
  <c r="AT30" i="11"/>
  <c r="AU30" i="11"/>
  <c r="AV30" i="11"/>
  <c r="AW30" i="11"/>
  <c r="AX30" i="11"/>
  <c r="AY30" i="11"/>
  <c r="AZ30" i="11"/>
  <c r="BA30" i="11"/>
  <c r="BB30" i="11"/>
  <c r="BC30" i="11"/>
  <c r="BD30" i="11"/>
  <c r="BE30" i="11"/>
  <c r="BF30" i="11"/>
  <c r="BG30" i="11"/>
  <c r="BH30" i="11"/>
  <c r="BI30" i="11"/>
  <c r="BJ30" i="11"/>
  <c r="BK30" i="11"/>
  <c r="BL30" i="11"/>
  <c r="BM30" i="11"/>
  <c r="BN30" i="11"/>
  <c r="BO30" i="11"/>
  <c r="BP30" i="11"/>
  <c r="BQ30" i="11"/>
  <c r="BR30" i="11"/>
  <c r="BS30" i="11"/>
  <c r="BT30" i="11"/>
  <c r="BU30" i="11"/>
  <c r="BV30" i="11"/>
  <c r="BW30" i="11"/>
  <c r="BX30" i="11"/>
  <c r="BY30" i="11"/>
  <c r="R31" i="11"/>
  <c r="S31" i="11"/>
  <c r="T31" i="11"/>
  <c r="U31" i="11"/>
  <c r="V31" i="11"/>
  <c r="W31" i="11"/>
  <c r="X31" i="11"/>
  <c r="Y31" i="11"/>
  <c r="Z31" i="11"/>
  <c r="AA31" i="11"/>
  <c r="AB31" i="11"/>
  <c r="AC31" i="11"/>
  <c r="AD31" i="11"/>
  <c r="AE31" i="11"/>
  <c r="AF31" i="11"/>
  <c r="AG31" i="11"/>
  <c r="AH31" i="11"/>
  <c r="AI31" i="11"/>
  <c r="AJ31" i="11"/>
  <c r="AK31" i="11"/>
  <c r="AL31" i="11"/>
  <c r="AM31" i="11"/>
  <c r="AN31" i="11"/>
  <c r="AO31" i="11"/>
  <c r="AP31" i="11"/>
  <c r="AQ31" i="11"/>
  <c r="AR31" i="11"/>
  <c r="AS31" i="11"/>
  <c r="AT31" i="11"/>
  <c r="AU31" i="11"/>
  <c r="AV31" i="11"/>
  <c r="AW31" i="11"/>
  <c r="AX31" i="11"/>
  <c r="AY31" i="11"/>
  <c r="AZ31" i="11"/>
  <c r="BA31" i="11"/>
  <c r="BB31" i="11"/>
  <c r="BC31" i="11"/>
  <c r="BD31" i="11"/>
  <c r="BE31" i="11"/>
  <c r="BF31" i="11"/>
  <c r="BG31" i="11"/>
  <c r="BH31" i="11"/>
  <c r="BI31" i="11"/>
  <c r="BJ31" i="11"/>
  <c r="BK31" i="11"/>
  <c r="BL31" i="11"/>
  <c r="BM31" i="11"/>
  <c r="BN31" i="11"/>
  <c r="BO31" i="11"/>
  <c r="BP31" i="11"/>
  <c r="BQ31" i="11"/>
  <c r="BR31" i="11"/>
  <c r="BS31" i="11"/>
  <c r="BT31" i="11"/>
  <c r="BU31" i="11"/>
  <c r="BV31" i="11"/>
  <c r="BW31" i="11"/>
  <c r="BX31" i="11"/>
  <c r="BY31" i="11"/>
  <c r="K32" i="11"/>
  <c r="R32" i="11"/>
  <c r="S32" i="11"/>
  <c r="T32" i="11"/>
  <c r="U32" i="11"/>
  <c r="V32" i="11"/>
  <c r="W32" i="11"/>
  <c r="X32" i="11"/>
  <c r="Y32" i="11"/>
  <c r="Z32" i="11"/>
  <c r="AA32" i="11"/>
  <c r="AB32" i="11"/>
  <c r="AC32" i="11"/>
  <c r="AD32" i="11"/>
  <c r="AE32" i="11"/>
  <c r="AF32" i="11"/>
  <c r="AG32" i="11"/>
  <c r="AH32" i="11"/>
  <c r="AI32" i="11"/>
  <c r="AJ32" i="11"/>
  <c r="AK32" i="11"/>
  <c r="AL32" i="11"/>
  <c r="AM32" i="11"/>
  <c r="AN32" i="11"/>
  <c r="AO32" i="11"/>
  <c r="AP32" i="11"/>
  <c r="AQ32" i="11"/>
  <c r="AR32" i="11"/>
  <c r="AS32" i="11"/>
  <c r="AT32" i="11"/>
  <c r="AU32" i="11"/>
  <c r="AV32" i="11"/>
  <c r="AW32" i="11"/>
  <c r="AX32" i="11"/>
  <c r="AY32" i="11"/>
  <c r="AZ32" i="11"/>
  <c r="BA32" i="11"/>
  <c r="BB32" i="11"/>
  <c r="BC32" i="11"/>
  <c r="BD32" i="11"/>
  <c r="BE32" i="11"/>
  <c r="BF32" i="11"/>
  <c r="BG32" i="11"/>
  <c r="BH32" i="11"/>
  <c r="BI32" i="11"/>
  <c r="BJ32" i="11"/>
  <c r="BK32" i="11"/>
  <c r="BL32" i="11"/>
  <c r="BM32" i="11"/>
  <c r="BN32" i="11"/>
  <c r="BO32" i="11"/>
  <c r="BP32" i="11"/>
  <c r="BQ32" i="11"/>
  <c r="BR32" i="11"/>
  <c r="BS32" i="11"/>
  <c r="BT32" i="11"/>
  <c r="BU32" i="11"/>
  <c r="BV32" i="11"/>
  <c r="BW32" i="11"/>
  <c r="BX32" i="11"/>
  <c r="BY32" i="11"/>
  <c r="K33" i="11"/>
  <c r="R33" i="11"/>
  <c r="S33" i="11"/>
  <c r="T33" i="11"/>
  <c r="U33" i="11"/>
  <c r="V33" i="11"/>
  <c r="W33" i="11"/>
  <c r="X33" i="11"/>
  <c r="Y33" i="11"/>
  <c r="Z33" i="11"/>
  <c r="AA33" i="11"/>
  <c r="AB33" i="11"/>
  <c r="AC33" i="11"/>
  <c r="AD33" i="11"/>
  <c r="AE33" i="11"/>
  <c r="AF33" i="11"/>
  <c r="AG33" i="11"/>
  <c r="AH33" i="11"/>
  <c r="AI33" i="11"/>
  <c r="AJ33" i="11"/>
  <c r="AK33" i="11"/>
  <c r="AL33" i="11"/>
  <c r="AM33" i="11"/>
  <c r="AN33" i="11"/>
  <c r="AO33" i="11"/>
  <c r="AP33" i="11"/>
  <c r="AQ33" i="11"/>
  <c r="AR33" i="11"/>
  <c r="AS33" i="11"/>
  <c r="AT33" i="11"/>
  <c r="AU33" i="11"/>
  <c r="AV33" i="11"/>
  <c r="AW33" i="11"/>
  <c r="AX33" i="11"/>
  <c r="AY33" i="11"/>
  <c r="AZ33" i="11"/>
  <c r="BA33" i="11"/>
  <c r="BB33" i="11"/>
  <c r="BC33" i="11"/>
  <c r="BD33" i="11"/>
  <c r="BE33" i="11"/>
  <c r="BF33" i="11"/>
  <c r="BG33" i="11"/>
  <c r="BH33" i="11"/>
  <c r="BI33" i="11"/>
  <c r="BJ33" i="11"/>
  <c r="BK33" i="11"/>
  <c r="BL33" i="11"/>
  <c r="BM33" i="11"/>
  <c r="BN33" i="11"/>
  <c r="BO33" i="11"/>
  <c r="BP33" i="11"/>
  <c r="BQ33" i="11"/>
  <c r="BR33" i="11"/>
  <c r="BS33" i="11"/>
  <c r="BT33" i="11"/>
  <c r="BU33" i="11"/>
  <c r="BV33" i="11"/>
  <c r="BW33" i="11"/>
  <c r="BX33" i="11"/>
  <c r="BY33" i="11"/>
  <c r="R34" i="11"/>
  <c r="S34" i="11"/>
  <c r="T34" i="11"/>
  <c r="U34" i="11"/>
  <c r="V34" i="11"/>
  <c r="W34" i="11"/>
  <c r="X34" i="11"/>
  <c r="Y34" i="11"/>
  <c r="Z34" i="11"/>
  <c r="AA34" i="11"/>
  <c r="AB34" i="11"/>
  <c r="AC34" i="11"/>
  <c r="AD34" i="11"/>
  <c r="AE34" i="11"/>
  <c r="AF34" i="11"/>
  <c r="AG34" i="11"/>
  <c r="AH34" i="11"/>
  <c r="AI34" i="11"/>
  <c r="AJ34" i="11"/>
  <c r="AK34" i="11"/>
  <c r="AL34" i="11"/>
  <c r="AM34" i="11"/>
  <c r="AN34" i="11"/>
  <c r="AO34" i="11"/>
  <c r="AP34" i="11"/>
  <c r="AQ34" i="11"/>
  <c r="AR34" i="11"/>
  <c r="AS34" i="11"/>
  <c r="AT34" i="11"/>
  <c r="AU34" i="11"/>
  <c r="AV34" i="11"/>
  <c r="AW34" i="11"/>
  <c r="AX34" i="11"/>
  <c r="AY34" i="11"/>
  <c r="AZ34" i="11"/>
  <c r="BA34" i="11"/>
  <c r="BB34" i="11"/>
  <c r="BC34" i="11"/>
  <c r="BD34" i="11"/>
  <c r="BE34" i="11"/>
  <c r="BF34" i="11"/>
  <c r="BG34" i="11"/>
  <c r="BH34" i="11"/>
  <c r="BI34" i="11"/>
  <c r="BJ34" i="11"/>
  <c r="BK34" i="11"/>
  <c r="BL34" i="11"/>
  <c r="BM34" i="11"/>
  <c r="BN34" i="11"/>
  <c r="BO34" i="11"/>
  <c r="BP34" i="11"/>
  <c r="BQ34" i="11"/>
  <c r="BR34" i="11"/>
  <c r="BS34" i="11"/>
  <c r="BT34" i="11"/>
  <c r="BU34" i="11"/>
  <c r="BV34" i="11"/>
  <c r="BW34" i="11"/>
  <c r="BX34" i="11"/>
  <c r="BY34" i="11"/>
  <c r="R35" i="11"/>
  <c r="S35" i="11"/>
  <c r="T35" i="11"/>
  <c r="U35" i="11"/>
  <c r="V35" i="11"/>
  <c r="W35" i="11"/>
  <c r="X35" i="11"/>
  <c r="Y35" i="11"/>
  <c r="Z35" i="11"/>
  <c r="AA35" i="11"/>
  <c r="AB35" i="11"/>
  <c r="AC35" i="11"/>
  <c r="AD35" i="11"/>
  <c r="AE35" i="11"/>
  <c r="AF35" i="11"/>
  <c r="AG35" i="11"/>
  <c r="AH35" i="11"/>
  <c r="AI35" i="11"/>
  <c r="AJ35" i="11"/>
  <c r="AK35" i="11"/>
  <c r="AL35" i="11"/>
  <c r="AM35" i="11"/>
  <c r="AN35" i="11"/>
  <c r="AO35" i="11"/>
  <c r="AP35" i="11"/>
  <c r="AQ35" i="11"/>
  <c r="AR35" i="11"/>
  <c r="AS35" i="11"/>
  <c r="AT35" i="11"/>
  <c r="AU35" i="11"/>
  <c r="AV35" i="11"/>
  <c r="AW35" i="11"/>
  <c r="AX35" i="11"/>
  <c r="AY35" i="11"/>
  <c r="AZ35" i="11"/>
  <c r="BA35" i="11"/>
  <c r="BB35" i="11"/>
  <c r="BC35" i="11"/>
  <c r="BD35" i="11"/>
  <c r="BE35" i="11"/>
  <c r="BF35" i="11"/>
  <c r="BG35" i="11"/>
  <c r="BH35" i="11"/>
  <c r="BI35" i="11"/>
  <c r="BJ35" i="11"/>
  <c r="BK35" i="11"/>
  <c r="BL35" i="11"/>
  <c r="BM35" i="11"/>
  <c r="BN35" i="11"/>
  <c r="BO35" i="11"/>
  <c r="BP35" i="11"/>
  <c r="BQ35" i="11"/>
  <c r="BR35" i="11"/>
  <c r="BS35" i="11"/>
  <c r="BT35" i="11"/>
  <c r="BU35" i="11"/>
  <c r="BV35" i="11"/>
  <c r="BW35" i="11"/>
  <c r="BX35" i="11"/>
  <c r="BY35" i="11"/>
  <c r="R36" i="11"/>
  <c r="S36" i="11"/>
  <c r="T36" i="11"/>
  <c r="U36" i="11"/>
  <c r="V36" i="11"/>
  <c r="W36" i="11"/>
  <c r="X36" i="11"/>
  <c r="Y36" i="11"/>
  <c r="Z36" i="11"/>
  <c r="AA36" i="11"/>
  <c r="AB36" i="11"/>
  <c r="AC36" i="11"/>
  <c r="AD36" i="11"/>
  <c r="AE36" i="11"/>
  <c r="AF36" i="11"/>
  <c r="AG36" i="11"/>
  <c r="AH36" i="11"/>
  <c r="AI36" i="11"/>
  <c r="AJ36" i="11"/>
  <c r="AK36" i="11"/>
  <c r="AL36" i="11"/>
  <c r="AM36" i="11"/>
  <c r="AN36" i="11"/>
  <c r="AO36" i="11"/>
  <c r="AP36" i="11"/>
  <c r="AQ36" i="11"/>
  <c r="AR36" i="11"/>
  <c r="AS36" i="11"/>
  <c r="AT36" i="11"/>
  <c r="AU36" i="11"/>
  <c r="AV36" i="11"/>
  <c r="AW36" i="11"/>
  <c r="AX36" i="11"/>
  <c r="AY36" i="11"/>
  <c r="AZ36" i="11"/>
  <c r="BA36" i="11"/>
  <c r="BB36" i="11"/>
  <c r="BC36" i="11"/>
  <c r="BD36" i="11"/>
  <c r="BE36" i="11"/>
  <c r="BF36" i="11"/>
  <c r="BG36" i="11"/>
  <c r="BH36" i="11"/>
  <c r="BI36" i="11"/>
  <c r="BJ36" i="11"/>
  <c r="BK36" i="11"/>
  <c r="BL36" i="11"/>
  <c r="BM36" i="11"/>
  <c r="BN36" i="11"/>
  <c r="BO36" i="11"/>
  <c r="BP36" i="11"/>
  <c r="BQ36" i="11"/>
  <c r="BR36" i="11"/>
  <c r="BS36" i="11"/>
  <c r="BT36" i="11"/>
  <c r="BU36" i="11"/>
  <c r="BV36" i="11"/>
  <c r="BW36" i="11"/>
  <c r="BX36" i="11"/>
  <c r="BY36" i="11"/>
  <c r="R37" i="11"/>
  <c r="S37" i="11"/>
  <c r="T37" i="11"/>
  <c r="U37" i="11"/>
  <c r="V37" i="11"/>
  <c r="W37" i="11"/>
  <c r="X37" i="11"/>
  <c r="Y37" i="11"/>
  <c r="Z37" i="11"/>
  <c r="AA37" i="11"/>
  <c r="AB37" i="11"/>
  <c r="AC37" i="11"/>
  <c r="AD37" i="11"/>
  <c r="AE37" i="11"/>
  <c r="AF37" i="11"/>
  <c r="AG37" i="11"/>
  <c r="AH37" i="11"/>
  <c r="AI37" i="11"/>
  <c r="AJ37" i="11"/>
  <c r="AK37" i="11"/>
  <c r="AL37" i="11"/>
  <c r="AM37" i="11"/>
  <c r="AN37" i="11"/>
  <c r="AO37" i="11"/>
  <c r="AP37" i="11"/>
  <c r="AQ37" i="11"/>
  <c r="AR37" i="11"/>
  <c r="AS37" i="11"/>
  <c r="AT37" i="11"/>
  <c r="AU37" i="11"/>
  <c r="AV37" i="11"/>
  <c r="AW37" i="11"/>
  <c r="AX37" i="11"/>
  <c r="AY37" i="11"/>
  <c r="AZ37" i="11"/>
  <c r="BA37" i="11"/>
  <c r="BB37" i="11"/>
  <c r="BC37" i="11"/>
  <c r="BD37" i="11"/>
  <c r="BE37" i="11"/>
  <c r="BF37" i="11"/>
  <c r="BG37" i="11"/>
  <c r="BH37" i="11"/>
  <c r="BI37" i="11"/>
  <c r="BJ37" i="11"/>
  <c r="BK37" i="11"/>
  <c r="BL37" i="11"/>
  <c r="BM37" i="11"/>
  <c r="BN37" i="11"/>
  <c r="BO37" i="11"/>
  <c r="BP37" i="11"/>
  <c r="BQ37" i="11"/>
  <c r="BR37" i="11"/>
  <c r="BS37" i="11"/>
  <c r="BT37" i="11"/>
  <c r="BU37" i="11"/>
  <c r="BV37" i="11"/>
  <c r="BW37" i="11"/>
  <c r="BX37" i="11"/>
  <c r="BY37" i="11"/>
  <c r="R38" i="11"/>
  <c r="S38" i="11"/>
  <c r="T38" i="11"/>
  <c r="U38" i="11"/>
  <c r="V38" i="11"/>
  <c r="W38" i="11"/>
  <c r="X38" i="11"/>
  <c r="Y38" i="11"/>
  <c r="Z38" i="11"/>
  <c r="AA38" i="11"/>
  <c r="AB38" i="11"/>
  <c r="AC38" i="11"/>
  <c r="AD38" i="11"/>
  <c r="AE38" i="11"/>
  <c r="AF38" i="11"/>
  <c r="AG38" i="11"/>
  <c r="AH38" i="11"/>
  <c r="AI38" i="11"/>
  <c r="AJ38" i="11"/>
  <c r="AK38" i="11"/>
  <c r="AL38" i="11"/>
  <c r="AM38" i="11"/>
  <c r="AN38" i="11"/>
  <c r="AO38" i="11"/>
  <c r="AP38" i="11"/>
  <c r="AQ38" i="11"/>
  <c r="AR38" i="11"/>
  <c r="AS38" i="11"/>
  <c r="AT38" i="11"/>
  <c r="AU38" i="11"/>
  <c r="AV38" i="11"/>
  <c r="AW38" i="11"/>
  <c r="AX38" i="11"/>
  <c r="AY38" i="11"/>
  <c r="AZ38" i="11"/>
  <c r="BA38" i="11"/>
  <c r="BB38" i="11"/>
  <c r="BC38" i="11"/>
  <c r="BD38" i="11"/>
  <c r="BE38" i="11"/>
  <c r="BF38" i="11"/>
  <c r="BG38" i="11"/>
  <c r="BH38" i="11"/>
  <c r="BI38" i="11"/>
  <c r="BJ38" i="11"/>
  <c r="BK38" i="11"/>
  <c r="BL38" i="11"/>
  <c r="BM38" i="11"/>
  <c r="BN38" i="11"/>
  <c r="BO38" i="11"/>
  <c r="BP38" i="11"/>
  <c r="BQ38" i="11"/>
  <c r="BR38" i="11"/>
  <c r="BS38" i="11"/>
  <c r="BT38" i="11"/>
  <c r="BU38" i="11"/>
  <c r="BV38" i="11"/>
  <c r="BW38" i="11"/>
  <c r="BX38" i="11"/>
  <c r="BY38" i="11"/>
  <c r="R39" i="11"/>
  <c r="S39" i="11"/>
  <c r="T39" i="11"/>
  <c r="U39" i="11"/>
  <c r="V39" i="11"/>
  <c r="W39" i="11"/>
  <c r="X39" i="11"/>
  <c r="Y39" i="11"/>
  <c r="Z39" i="11"/>
  <c r="AA39" i="11"/>
  <c r="AB39" i="11"/>
  <c r="AC39" i="11"/>
  <c r="AD39" i="11"/>
  <c r="AE39" i="11"/>
  <c r="AF39" i="11"/>
  <c r="AG39" i="11"/>
  <c r="AH39" i="11"/>
  <c r="AI39" i="11"/>
  <c r="AJ39" i="11"/>
  <c r="AK39" i="11"/>
  <c r="AL39" i="11"/>
  <c r="AM39" i="11"/>
  <c r="AN39" i="11"/>
  <c r="AO39" i="11"/>
  <c r="AP39" i="11"/>
  <c r="AQ39" i="11"/>
  <c r="AR39" i="11"/>
  <c r="AS39" i="11"/>
  <c r="AT39" i="11"/>
  <c r="AU39" i="11"/>
  <c r="AV39" i="11"/>
  <c r="AW39" i="11"/>
  <c r="AX39" i="11"/>
  <c r="AY39" i="11"/>
  <c r="AZ39" i="11"/>
  <c r="BA39" i="11"/>
  <c r="BB39" i="11"/>
  <c r="BC39" i="11"/>
  <c r="BD39" i="11"/>
  <c r="BE39" i="11"/>
  <c r="BF39" i="11"/>
  <c r="BG39" i="11"/>
  <c r="BH39" i="11"/>
  <c r="BI39" i="11"/>
  <c r="BJ39" i="11"/>
  <c r="BK39" i="11"/>
  <c r="BL39" i="11"/>
  <c r="BM39" i="11"/>
  <c r="BN39" i="11"/>
  <c r="BO39" i="11"/>
  <c r="BP39" i="11"/>
  <c r="BQ39" i="11"/>
  <c r="BR39" i="11"/>
  <c r="BS39" i="11"/>
  <c r="BT39" i="11"/>
  <c r="BU39" i="11"/>
  <c r="BV39" i="11"/>
  <c r="BW39" i="11"/>
  <c r="BX39" i="11"/>
  <c r="BY39" i="11"/>
  <c r="K40" i="11"/>
  <c r="R40" i="11"/>
  <c r="S40" i="11"/>
  <c r="T40" i="11"/>
  <c r="U40" i="11"/>
  <c r="V40" i="11"/>
  <c r="W40" i="11"/>
  <c r="X40" i="11"/>
  <c r="Y40" i="11"/>
  <c r="Z40" i="11"/>
  <c r="AA40" i="11"/>
  <c r="AB40" i="11"/>
  <c r="AC40" i="11"/>
  <c r="AD40" i="11"/>
  <c r="AE40" i="11"/>
  <c r="AF40" i="11"/>
  <c r="AG40" i="11"/>
  <c r="AH40" i="11"/>
  <c r="AI40" i="11"/>
  <c r="AJ40" i="11"/>
  <c r="AK40" i="11"/>
  <c r="AL40" i="11"/>
  <c r="AM40" i="11"/>
  <c r="AN40" i="11"/>
  <c r="AO40" i="11"/>
  <c r="AP40" i="11"/>
  <c r="AQ40" i="11"/>
  <c r="AR40" i="11"/>
  <c r="AS40" i="11"/>
  <c r="AT40" i="11"/>
  <c r="AU40" i="11"/>
  <c r="AV40" i="11"/>
  <c r="AW40" i="11"/>
  <c r="AX40" i="11"/>
  <c r="AY40" i="11"/>
  <c r="AZ40" i="11"/>
  <c r="BA40" i="11"/>
  <c r="BB40" i="11"/>
  <c r="BC40" i="11"/>
  <c r="BD40" i="11"/>
  <c r="BE40" i="11"/>
  <c r="BF40" i="11"/>
  <c r="BG40" i="11"/>
  <c r="BH40" i="11"/>
  <c r="BI40" i="11"/>
  <c r="BJ40" i="11"/>
  <c r="BK40" i="11"/>
  <c r="BL40" i="11"/>
  <c r="BM40" i="11"/>
  <c r="BN40" i="11"/>
  <c r="BO40" i="11"/>
  <c r="BP40" i="11"/>
  <c r="BQ40" i="11"/>
  <c r="BR40" i="11"/>
  <c r="BS40" i="11"/>
  <c r="BT40" i="11"/>
  <c r="BU40" i="11"/>
  <c r="BV40" i="11"/>
  <c r="BW40" i="11"/>
  <c r="BX40" i="11"/>
  <c r="BY40" i="11"/>
  <c r="R41" i="11"/>
  <c r="S41" i="11"/>
  <c r="T41" i="11"/>
  <c r="U41" i="11"/>
  <c r="V41" i="11"/>
  <c r="W41" i="11"/>
  <c r="X41" i="11"/>
  <c r="Y41" i="11"/>
  <c r="Z41" i="11"/>
  <c r="AA41" i="11"/>
  <c r="AB41" i="11"/>
  <c r="AC41" i="11"/>
  <c r="AD41" i="11"/>
  <c r="AE41" i="11"/>
  <c r="AF41" i="11"/>
  <c r="AG41" i="11"/>
  <c r="AH41" i="11"/>
  <c r="AI41" i="11"/>
  <c r="AJ41" i="11"/>
  <c r="AK41" i="11"/>
  <c r="AL41" i="11"/>
  <c r="AM41" i="11"/>
  <c r="AN41" i="11"/>
  <c r="AO41" i="11"/>
  <c r="AP41" i="11"/>
  <c r="AQ41" i="11"/>
  <c r="AR41" i="11"/>
  <c r="AS41" i="11"/>
  <c r="AT41" i="11"/>
  <c r="AU41" i="11"/>
  <c r="AV41" i="11"/>
  <c r="AW41" i="11"/>
  <c r="AX41" i="11"/>
  <c r="AY41" i="11"/>
  <c r="AZ41" i="11"/>
  <c r="BA41" i="11"/>
  <c r="BB41" i="11"/>
  <c r="BC41" i="11"/>
  <c r="BD41" i="11"/>
  <c r="BE41" i="11"/>
  <c r="BF41" i="11"/>
  <c r="BG41" i="11"/>
  <c r="BH41" i="11"/>
  <c r="BI41" i="11"/>
  <c r="BJ41" i="11"/>
  <c r="BK41" i="11"/>
  <c r="BL41" i="11"/>
  <c r="BM41" i="11"/>
  <c r="BN41" i="11"/>
  <c r="BO41" i="11"/>
  <c r="BP41" i="11"/>
  <c r="BQ41" i="11"/>
  <c r="BR41" i="11"/>
  <c r="BS41" i="11"/>
  <c r="BT41" i="11"/>
  <c r="BU41" i="11"/>
  <c r="BV41" i="11"/>
  <c r="BW41" i="11"/>
  <c r="BX41" i="11"/>
  <c r="BY41" i="11"/>
  <c r="R43" i="11"/>
  <c r="S43" i="11"/>
  <c r="T43" i="11"/>
  <c r="U43" i="11"/>
  <c r="V43" i="11"/>
  <c r="W43" i="11"/>
  <c r="X43" i="11"/>
  <c r="Y43" i="11"/>
  <c r="Z43" i="11"/>
  <c r="AA43" i="11"/>
  <c r="AB43" i="11"/>
  <c r="AC43" i="11"/>
  <c r="AD43" i="11"/>
  <c r="AE43" i="11"/>
  <c r="AF43" i="11"/>
  <c r="AG43" i="11"/>
  <c r="AH43" i="11"/>
  <c r="AI43" i="11"/>
  <c r="AJ43" i="11"/>
  <c r="AK43" i="11"/>
  <c r="AL43" i="11"/>
  <c r="AM43" i="11"/>
  <c r="AN43" i="11"/>
  <c r="AO43" i="11"/>
  <c r="AP43" i="11"/>
  <c r="AQ43" i="11"/>
  <c r="AR43" i="11"/>
  <c r="AS43" i="11"/>
  <c r="AT43" i="11"/>
  <c r="AU43" i="11"/>
  <c r="AV43" i="11"/>
  <c r="AW43" i="11"/>
  <c r="AX43" i="11"/>
  <c r="AY43" i="11"/>
  <c r="AZ43" i="11"/>
  <c r="BA43" i="11"/>
  <c r="BB43" i="11"/>
  <c r="BC43" i="11"/>
  <c r="BD43" i="11"/>
  <c r="BE43" i="11"/>
  <c r="BF43" i="11"/>
  <c r="BG43" i="11"/>
  <c r="BH43" i="11"/>
  <c r="BI43" i="11"/>
  <c r="BJ43" i="11"/>
  <c r="BK43" i="11"/>
  <c r="BL43" i="11"/>
  <c r="BM43" i="11"/>
  <c r="BN43" i="11"/>
  <c r="BO43" i="11"/>
  <c r="BP43" i="11"/>
  <c r="BQ43" i="11"/>
  <c r="BR43" i="11"/>
  <c r="BS43" i="11"/>
  <c r="BT43" i="11"/>
  <c r="BU43" i="11"/>
  <c r="BV43" i="11"/>
  <c r="BW43" i="11"/>
  <c r="BX43" i="11"/>
  <c r="BY43" i="11"/>
  <c r="R44" i="11"/>
  <c r="S44" i="11"/>
  <c r="T44" i="11"/>
  <c r="U44" i="11"/>
  <c r="V44" i="11"/>
  <c r="W44" i="11"/>
  <c r="X44" i="11"/>
  <c r="Y44" i="11"/>
  <c r="Z44" i="11"/>
  <c r="AA44" i="11"/>
  <c r="AB44" i="11"/>
  <c r="AC44" i="11"/>
  <c r="AD44" i="11"/>
  <c r="AE44" i="11"/>
  <c r="AF44" i="11"/>
  <c r="AG44" i="11"/>
  <c r="AH44" i="11"/>
  <c r="AI44" i="11"/>
  <c r="AJ44" i="11"/>
  <c r="AK44" i="11"/>
  <c r="AL44" i="11"/>
  <c r="AM44" i="11"/>
  <c r="AN44" i="11"/>
  <c r="AO44" i="11"/>
  <c r="AP44" i="11"/>
  <c r="AQ44" i="11"/>
  <c r="AR44" i="11"/>
  <c r="AS44" i="11"/>
  <c r="AT44" i="11"/>
  <c r="AU44" i="11"/>
  <c r="AV44" i="11"/>
  <c r="AW44" i="11"/>
  <c r="AX44" i="11"/>
  <c r="AY44" i="11"/>
  <c r="AZ44" i="11"/>
  <c r="BA44" i="11"/>
  <c r="BB44" i="11"/>
  <c r="BC44" i="11"/>
  <c r="BD44" i="11"/>
  <c r="BE44" i="11"/>
  <c r="BF44" i="11"/>
  <c r="BG44" i="11"/>
  <c r="BH44" i="11"/>
  <c r="BI44" i="11"/>
  <c r="BJ44" i="11"/>
  <c r="BK44" i="11"/>
  <c r="BL44" i="11"/>
  <c r="BM44" i="11"/>
  <c r="BN44" i="11"/>
  <c r="BO44" i="11"/>
  <c r="BP44" i="11"/>
  <c r="BQ44" i="11"/>
  <c r="BR44" i="11"/>
  <c r="BS44" i="11"/>
  <c r="BT44" i="11"/>
  <c r="BU44" i="11"/>
  <c r="BV44" i="11"/>
  <c r="BW44" i="11"/>
  <c r="BX44" i="11"/>
  <c r="BY44" i="11"/>
  <c r="R46" i="11"/>
  <c r="S46" i="11"/>
  <c r="T46" i="11"/>
  <c r="U46" i="11"/>
  <c r="V46" i="11"/>
  <c r="W46" i="11"/>
  <c r="X46" i="11"/>
  <c r="Y46" i="11"/>
  <c r="Z46" i="11"/>
  <c r="AA46" i="11"/>
  <c r="AB46" i="11"/>
  <c r="AC46" i="11"/>
  <c r="AD46" i="11"/>
  <c r="AE46" i="11"/>
  <c r="AF46" i="11"/>
  <c r="AG46" i="11"/>
  <c r="AH46" i="11"/>
  <c r="AI46" i="11"/>
  <c r="AJ46" i="11"/>
  <c r="AK46" i="11"/>
  <c r="AL46" i="11"/>
  <c r="AM46" i="11"/>
  <c r="AN46" i="11"/>
  <c r="AO46" i="11"/>
  <c r="AP46" i="11"/>
  <c r="AQ46" i="11"/>
  <c r="AR46" i="11"/>
  <c r="AS46" i="11"/>
  <c r="AT46" i="11"/>
  <c r="AU46" i="11"/>
  <c r="AV46" i="11"/>
  <c r="AW46" i="11"/>
  <c r="AX46" i="11"/>
  <c r="AY46" i="11"/>
  <c r="AZ46" i="11"/>
  <c r="BA46" i="11"/>
  <c r="BB46" i="11"/>
  <c r="BC46" i="11"/>
  <c r="BD46" i="11"/>
  <c r="BE46" i="11"/>
  <c r="BF46" i="11"/>
  <c r="BG46" i="11"/>
  <c r="BH46" i="11"/>
  <c r="BI46" i="11"/>
  <c r="BJ46" i="11"/>
  <c r="BK46" i="11"/>
  <c r="BL46" i="11"/>
  <c r="BM46" i="11"/>
  <c r="BN46" i="11"/>
  <c r="BO46" i="11"/>
  <c r="BP46" i="11"/>
  <c r="BQ46" i="11"/>
  <c r="BR46" i="11"/>
  <c r="BS46" i="11"/>
  <c r="BT46" i="11"/>
  <c r="BU46" i="11"/>
  <c r="BV46" i="11"/>
  <c r="BW46" i="11"/>
  <c r="BX46" i="11"/>
  <c r="BY46" i="11"/>
  <c r="R48" i="11"/>
  <c r="S48" i="11"/>
  <c r="T48" i="11"/>
  <c r="U48" i="11"/>
  <c r="V48" i="11"/>
  <c r="W48" i="11"/>
  <c r="X48" i="11"/>
  <c r="Y48" i="11"/>
  <c r="Z48" i="11"/>
  <c r="AA48" i="11"/>
  <c r="AB48" i="11"/>
  <c r="AC48" i="11"/>
  <c r="AD48" i="11"/>
  <c r="AE48" i="11"/>
  <c r="AF48" i="11"/>
  <c r="AG48" i="11"/>
  <c r="AH48" i="11"/>
  <c r="AI48" i="11"/>
  <c r="AJ48" i="11"/>
  <c r="AK48" i="11"/>
  <c r="AL48" i="11"/>
  <c r="AM48" i="11"/>
  <c r="AN48" i="11"/>
  <c r="AO48" i="11"/>
  <c r="AP48" i="11"/>
  <c r="AQ48" i="11"/>
  <c r="AR48" i="11"/>
  <c r="AS48" i="11"/>
  <c r="AT48" i="11"/>
  <c r="AU48" i="11"/>
  <c r="AV48" i="11"/>
  <c r="AW48" i="11"/>
  <c r="AX48" i="11"/>
  <c r="AY48" i="11"/>
  <c r="AZ48" i="11"/>
  <c r="BA48" i="11"/>
  <c r="BB48" i="11"/>
  <c r="BC48" i="11"/>
  <c r="BD48" i="11"/>
  <c r="BE48" i="11"/>
  <c r="BF48" i="11"/>
  <c r="BG48" i="11"/>
  <c r="BH48" i="11"/>
  <c r="BI48" i="11"/>
  <c r="BJ48" i="11"/>
  <c r="BK48" i="11"/>
  <c r="BL48" i="11"/>
  <c r="BM48" i="11"/>
  <c r="BN48" i="11"/>
  <c r="BO48" i="11"/>
  <c r="BP48" i="11"/>
  <c r="BQ48" i="11"/>
  <c r="BR48" i="11"/>
  <c r="BS48" i="11"/>
  <c r="BT48" i="11"/>
  <c r="BU48" i="11"/>
  <c r="BV48" i="11"/>
  <c r="BW48" i="11"/>
  <c r="BX48" i="11"/>
  <c r="BY48" i="11"/>
  <c r="R51" i="11"/>
  <c r="S51" i="11"/>
  <c r="T51" i="11"/>
  <c r="U51" i="11"/>
  <c r="V51" i="11"/>
  <c r="W51" i="11"/>
  <c r="X51" i="11"/>
  <c r="Y51" i="11"/>
  <c r="Z51" i="11"/>
  <c r="AA51" i="11"/>
  <c r="AB51" i="11"/>
  <c r="AC51" i="11"/>
  <c r="AD51" i="11"/>
  <c r="AE51" i="11"/>
  <c r="AF51" i="11"/>
  <c r="AG51" i="11"/>
  <c r="AH51" i="11"/>
  <c r="AI51" i="11"/>
  <c r="AJ51" i="11"/>
  <c r="AK51" i="11"/>
  <c r="AL51" i="11"/>
  <c r="AM51" i="11"/>
  <c r="AN51" i="11"/>
  <c r="AO51" i="11"/>
  <c r="AP51" i="11"/>
  <c r="AQ51" i="11"/>
  <c r="AR51" i="11"/>
  <c r="AS51" i="11"/>
  <c r="AT51" i="11"/>
  <c r="AU51" i="11"/>
  <c r="AV51" i="11"/>
  <c r="AW51" i="11"/>
  <c r="AX51" i="11"/>
  <c r="AY51" i="11"/>
  <c r="AZ51" i="11"/>
  <c r="BA51" i="11"/>
  <c r="BB51" i="11"/>
  <c r="BC51" i="11"/>
  <c r="BD51" i="11"/>
  <c r="BE51" i="11"/>
  <c r="BF51" i="11"/>
  <c r="BG51" i="11"/>
  <c r="BH51" i="11"/>
  <c r="BI51" i="11"/>
  <c r="BJ51" i="11"/>
  <c r="BK51" i="11"/>
  <c r="BL51" i="11"/>
  <c r="BM51" i="11"/>
  <c r="BN51" i="11"/>
  <c r="BO51" i="11"/>
  <c r="BP51" i="11"/>
  <c r="BQ51" i="11"/>
  <c r="BR51" i="11"/>
  <c r="BS51" i="11"/>
  <c r="BT51" i="11"/>
  <c r="BU51" i="11"/>
  <c r="BV51" i="11"/>
  <c r="BW51" i="11"/>
  <c r="BX51" i="11"/>
  <c r="BY51" i="11"/>
  <c r="R52" i="11"/>
  <c r="S52" i="11"/>
  <c r="T52" i="11"/>
  <c r="U52" i="11"/>
  <c r="V52" i="11"/>
  <c r="W52" i="11"/>
  <c r="X52" i="11"/>
  <c r="Y52" i="11"/>
  <c r="Z52" i="11"/>
  <c r="AA52" i="11"/>
  <c r="AB52" i="11"/>
  <c r="AC52" i="11"/>
  <c r="AD52" i="11"/>
  <c r="AE52" i="11"/>
  <c r="AF52" i="11"/>
  <c r="AG52" i="11"/>
  <c r="AH52" i="11"/>
  <c r="AI52" i="11"/>
  <c r="AJ52" i="11"/>
  <c r="AK52" i="11"/>
  <c r="AL52" i="11"/>
  <c r="AM52" i="11"/>
  <c r="AN52" i="11"/>
  <c r="AO52" i="11"/>
  <c r="AP52" i="11"/>
  <c r="AQ52" i="11"/>
  <c r="AR52" i="11"/>
  <c r="AS52" i="11"/>
  <c r="AT52" i="11"/>
  <c r="AU52" i="11"/>
  <c r="AV52" i="11"/>
  <c r="AW52" i="11"/>
  <c r="AX52" i="11"/>
  <c r="AY52" i="11"/>
  <c r="AZ52" i="11"/>
  <c r="BA52" i="11"/>
  <c r="BB52" i="11"/>
  <c r="BC52" i="11"/>
  <c r="BD52" i="11"/>
  <c r="BE52" i="11"/>
  <c r="BF52" i="11"/>
  <c r="BG52" i="11"/>
  <c r="BH52" i="11"/>
  <c r="BI52" i="11"/>
  <c r="BJ52" i="11"/>
  <c r="BK52" i="11"/>
  <c r="BL52" i="11"/>
  <c r="BM52" i="11"/>
  <c r="BN52" i="11"/>
  <c r="BO52" i="11"/>
  <c r="BP52" i="11"/>
  <c r="BQ52" i="11"/>
  <c r="BR52" i="11"/>
  <c r="BS52" i="11"/>
  <c r="BT52" i="11"/>
  <c r="BU52" i="11"/>
  <c r="BV52" i="11"/>
  <c r="BW52" i="11"/>
  <c r="BX52" i="11"/>
  <c r="BY52" i="11"/>
  <c r="R53" i="11"/>
  <c r="S53" i="11"/>
  <c r="T53" i="11"/>
  <c r="U53" i="11"/>
  <c r="V53" i="11"/>
  <c r="W53" i="11"/>
  <c r="X53" i="11"/>
  <c r="Y53" i="11"/>
  <c r="Z53" i="11"/>
  <c r="AA53" i="11"/>
  <c r="AB53" i="11"/>
  <c r="AC53" i="11"/>
  <c r="AD53" i="11"/>
  <c r="AE53" i="11"/>
  <c r="AF53" i="11"/>
  <c r="AG53" i="11"/>
  <c r="AH53" i="11"/>
  <c r="AI53" i="11"/>
  <c r="AJ53" i="11"/>
  <c r="AK53" i="11"/>
  <c r="AL53" i="11"/>
  <c r="AM53" i="11"/>
  <c r="AN53" i="11"/>
  <c r="AO53" i="11"/>
  <c r="AP53" i="11"/>
  <c r="AQ53" i="11"/>
  <c r="AR53" i="11"/>
  <c r="AS53" i="11"/>
  <c r="AT53" i="11"/>
  <c r="AU53" i="11"/>
  <c r="AV53" i="11"/>
  <c r="AW53" i="11"/>
  <c r="AX53" i="11"/>
  <c r="AY53" i="11"/>
  <c r="AZ53" i="11"/>
  <c r="BA53" i="11"/>
  <c r="BB53" i="11"/>
  <c r="BC53" i="11"/>
  <c r="BD53" i="11"/>
  <c r="BE53" i="11"/>
  <c r="BF53" i="11"/>
  <c r="BG53" i="11"/>
  <c r="BH53" i="11"/>
  <c r="BI53" i="11"/>
  <c r="BJ53" i="11"/>
  <c r="BK53" i="11"/>
  <c r="BL53" i="11"/>
  <c r="BM53" i="11"/>
  <c r="BN53" i="11"/>
  <c r="BO53" i="11"/>
  <c r="BP53" i="11"/>
  <c r="BQ53" i="11"/>
  <c r="BR53" i="11"/>
  <c r="BS53" i="11"/>
  <c r="BT53" i="11"/>
  <c r="BU53" i="11"/>
  <c r="BV53" i="11"/>
  <c r="BW53" i="11"/>
  <c r="BX53" i="11"/>
  <c r="BY53" i="11"/>
  <c r="R54" i="11"/>
  <c r="S54" i="11"/>
  <c r="T54" i="11"/>
  <c r="U54" i="11"/>
  <c r="V54" i="11"/>
  <c r="W54" i="11"/>
  <c r="X54" i="11"/>
  <c r="Y54" i="11"/>
  <c r="Z54" i="11"/>
  <c r="AA54" i="11"/>
  <c r="AB54" i="11"/>
  <c r="AC54" i="11"/>
  <c r="AD54" i="11"/>
  <c r="AE54" i="11"/>
  <c r="AF54" i="11"/>
  <c r="AG54" i="11"/>
  <c r="AH54" i="11"/>
  <c r="AI54" i="11"/>
  <c r="AJ54" i="11"/>
  <c r="AK54" i="11"/>
  <c r="AL54" i="11"/>
  <c r="AM54" i="11"/>
  <c r="AN54" i="11"/>
  <c r="AO54" i="11"/>
  <c r="AP54" i="11"/>
  <c r="AQ54" i="11"/>
  <c r="AR54" i="11"/>
  <c r="AS54" i="11"/>
  <c r="AT54" i="11"/>
  <c r="AU54" i="11"/>
  <c r="AV54" i="11"/>
  <c r="AW54" i="11"/>
  <c r="AX54" i="11"/>
  <c r="AY54" i="11"/>
  <c r="AZ54" i="11"/>
  <c r="BA54" i="11"/>
  <c r="BB54" i="11"/>
  <c r="BC54" i="11"/>
  <c r="BD54" i="11"/>
  <c r="BE54" i="11"/>
  <c r="BF54" i="11"/>
  <c r="BG54" i="11"/>
  <c r="BH54" i="11"/>
  <c r="BI54" i="11"/>
  <c r="BJ54" i="11"/>
  <c r="BK54" i="11"/>
  <c r="BL54" i="11"/>
  <c r="BM54" i="11"/>
  <c r="BN54" i="11"/>
  <c r="BO54" i="11"/>
  <c r="BP54" i="11"/>
  <c r="BQ54" i="11"/>
  <c r="BR54" i="11"/>
  <c r="BS54" i="11"/>
  <c r="BT54" i="11"/>
  <c r="BU54" i="11"/>
  <c r="BV54" i="11"/>
  <c r="BW54" i="11"/>
  <c r="BX54" i="11"/>
  <c r="BY54" i="11"/>
  <c r="R55" i="11"/>
  <c r="S55" i="11"/>
  <c r="T55" i="11"/>
  <c r="U55" i="11"/>
  <c r="V55" i="11"/>
  <c r="W55" i="11"/>
  <c r="X55" i="11"/>
  <c r="Y55" i="11"/>
  <c r="Z55" i="11"/>
  <c r="AA55" i="11"/>
  <c r="AB55" i="11"/>
  <c r="AC55" i="11"/>
  <c r="AD55" i="11"/>
  <c r="AE55" i="11"/>
  <c r="AF55" i="11"/>
  <c r="AG55" i="11"/>
  <c r="AH55" i="11"/>
  <c r="AI55" i="11"/>
  <c r="AJ55" i="11"/>
  <c r="AK55" i="11"/>
  <c r="AL55" i="11"/>
  <c r="AM55" i="11"/>
  <c r="AN55" i="11"/>
  <c r="AO55" i="11"/>
  <c r="AP55" i="11"/>
  <c r="AQ55" i="11"/>
  <c r="AR55" i="11"/>
  <c r="AS55" i="11"/>
  <c r="AT55" i="11"/>
  <c r="AU55" i="11"/>
  <c r="AV55" i="11"/>
  <c r="AW55" i="11"/>
  <c r="AX55" i="11"/>
  <c r="AY55" i="11"/>
  <c r="AZ55" i="11"/>
  <c r="BA55" i="11"/>
  <c r="BB55" i="11"/>
  <c r="BC55" i="11"/>
  <c r="BD55" i="11"/>
  <c r="BE55" i="11"/>
  <c r="BF55" i="11"/>
  <c r="BG55" i="11"/>
  <c r="BH55" i="11"/>
  <c r="BI55" i="11"/>
  <c r="BJ55" i="11"/>
  <c r="BK55" i="11"/>
  <c r="BL55" i="11"/>
  <c r="BM55" i="11"/>
  <c r="BN55" i="11"/>
  <c r="BO55" i="11"/>
  <c r="BP55" i="11"/>
  <c r="BQ55" i="11"/>
  <c r="BR55" i="11"/>
  <c r="BS55" i="11"/>
  <c r="BT55" i="11"/>
  <c r="BU55" i="11"/>
  <c r="BV55" i="11"/>
  <c r="BW55" i="11"/>
  <c r="BX55" i="11"/>
  <c r="BY55" i="11"/>
  <c r="R56" i="11"/>
  <c r="S56" i="11"/>
  <c r="T56" i="11"/>
  <c r="U56" i="11"/>
  <c r="V56" i="11"/>
  <c r="W56" i="11"/>
  <c r="X56" i="11"/>
  <c r="Y56" i="11"/>
  <c r="Z56" i="11"/>
  <c r="AA56" i="11"/>
  <c r="AB56" i="11"/>
  <c r="AC56" i="11"/>
  <c r="AD56" i="11"/>
  <c r="AE56" i="11"/>
  <c r="AF56" i="11"/>
  <c r="AG56" i="11"/>
  <c r="AH56" i="11"/>
  <c r="AI56" i="11"/>
  <c r="AJ56" i="11"/>
  <c r="AK56" i="11"/>
  <c r="AL56" i="11"/>
  <c r="AM56" i="11"/>
  <c r="AN56" i="11"/>
  <c r="AO56" i="11"/>
  <c r="AP56" i="11"/>
  <c r="AQ56" i="11"/>
  <c r="AR56" i="11"/>
  <c r="AS56" i="11"/>
  <c r="AT56" i="11"/>
  <c r="AU56" i="11"/>
  <c r="AV56" i="11"/>
  <c r="AW56" i="11"/>
  <c r="AX56" i="11"/>
  <c r="AY56" i="11"/>
  <c r="AZ56" i="11"/>
  <c r="BA56" i="11"/>
  <c r="BB56" i="11"/>
  <c r="BC56" i="11"/>
  <c r="BD56" i="11"/>
  <c r="BE56" i="11"/>
  <c r="BF56" i="11"/>
  <c r="BG56" i="11"/>
  <c r="BH56" i="11"/>
  <c r="BI56" i="11"/>
  <c r="BJ56" i="11"/>
  <c r="BK56" i="11"/>
  <c r="BL56" i="11"/>
  <c r="BM56" i="11"/>
  <c r="BN56" i="11"/>
  <c r="BO56" i="11"/>
  <c r="BP56" i="11"/>
  <c r="BQ56" i="11"/>
  <c r="BR56" i="11"/>
  <c r="BS56" i="11"/>
  <c r="BT56" i="11"/>
  <c r="BU56" i="11"/>
  <c r="BV56" i="11"/>
  <c r="BW56" i="11"/>
  <c r="BX56" i="11"/>
  <c r="BY56" i="11"/>
  <c r="R57" i="11"/>
  <c r="S57" i="11"/>
  <c r="T57" i="11"/>
  <c r="U57" i="11"/>
  <c r="V57" i="11"/>
  <c r="W57" i="11"/>
  <c r="X57" i="11"/>
  <c r="Y57" i="11"/>
  <c r="Z57" i="11"/>
  <c r="AA57" i="11"/>
  <c r="AB57" i="11"/>
  <c r="AC57" i="11"/>
  <c r="AD57" i="11"/>
  <c r="AE57" i="11"/>
  <c r="AF57" i="11"/>
  <c r="AG57" i="11"/>
  <c r="AH57" i="11"/>
  <c r="AI57" i="11"/>
  <c r="AJ57" i="11"/>
  <c r="AK57" i="11"/>
  <c r="AL57" i="11"/>
  <c r="AM57" i="11"/>
  <c r="AN57" i="11"/>
  <c r="AO57" i="11"/>
  <c r="AP57" i="11"/>
  <c r="AQ57" i="11"/>
  <c r="AR57" i="11"/>
  <c r="AS57" i="11"/>
  <c r="AT57" i="11"/>
  <c r="AU57" i="11"/>
  <c r="AV57" i="11"/>
  <c r="AW57" i="11"/>
  <c r="AX57" i="11"/>
  <c r="AY57" i="11"/>
  <c r="AZ57" i="11"/>
  <c r="BA57" i="11"/>
  <c r="BB57" i="11"/>
  <c r="BC57" i="11"/>
  <c r="BD57" i="11"/>
  <c r="BE57" i="11"/>
  <c r="BF57" i="11"/>
  <c r="BG57" i="11"/>
  <c r="BH57" i="11"/>
  <c r="BI57" i="11"/>
  <c r="BJ57" i="11"/>
  <c r="BK57" i="11"/>
  <c r="BL57" i="11"/>
  <c r="BM57" i="11"/>
  <c r="BN57" i="11"/>
  <c r="BO57" i="11"/>
  <c r="BP57" i="11"/>
  <c r="BQ57" i="11"/>
  <c r="BR57" i="11"/>
  <c r="BS57" i="11"/>
  <c r="BT57" i="11"/>
  <c r="BU57" i="11"/>
  <c r="BV57" i="11"/>
  <c r="BW57" i="11"/>
  <c r="BX57" i="11"/>
  <c r="BY57" i="11"/>
  <c r="R58" i="11"/>
  <c r="S58" i="11"/>
  <c r="T58" i="11"/>
  <c r="U58" i="11"/>
  <c r="V58" i="11"/>
  <c r="W58" i="11"/>
  <c r="X58" i="11"/>
  <c r="Y58" i="11"/>
  <c r="Z58" i="11"/>
  <c r="AA58" i="11"/>
  <c r="AB58" i="11"/>
  <c r="AC58" i="11"/>
  <c r="AD58" i="11"/>
  <c r="AE58" i="11"/>
  <c r="AF58" i="11"/>
  <c r="AG58" i="11"/>
  <c r="AH58" i="11"/>
  <c r="AI58" i="11"/>
  <c r="AJ58" i="11"/>
  <c r="AK58" i="11"/>
  <c r="AL58" i="11"/>
  <c r="AM58" i="11"/>
  <c r="AN58" i="11"/>
  <c r="AO58" i="11"/>
  <c r="AP58" i="11"/>
  <c r="AQ58" i="11"/>
  <c r="AR58" i="11"/>
  <c r="AS58" i="11"/>
  <c r="AT58" i="11"/>
  <c r="AU58" i="11"/>
  <c r="AV58" i="11"/>
  <c r="AW58" i="11"/>
  <c r="AX58" i="11"/>
  <c r="AY58" i="11"/>
  <c r="AZ58" i="11"/>
  <c r="BA58" i="11"/>
  <c r="BB58" i="11"/>
  <c r="BC58" i="11"/>
  <c r="BD58" i="11"/>
  <c r="BE58" i="11"/>
  <c r="BF58" i="11"/>
  <c r="BG58" i="11"/>
  <c r="BH58" i="11"/>
  <c r="BI58" i="11"/>
  <c r="BJ58" i="11"/>
  <c r="BK58" i="11"/>
  <c r="BL58" i="11"/>
  <c r="BM58" i="11"/>
  <c r="BN58" i="11"/>
  <c r="BO58" i="11"/>
  <c r="BP58" i="11"/>
  <c r="BQ58" i="11"/>
  <c r="BR58" i="11"/>
  <c r="BS58" i="11"/>
  <c r="BT58" i="11"/>
  <c r="BU58" i="11"/>
  <c r="BV58" i="11"/>
  <c r="BW58" i="11"/>
  <c r="BX58" i="11"/>
  <c r="BY58" i="11"/>
  <c r="I121" i="11"/>
  <c r="I120" i="11"/>
  <c r="I119" i="11"/>
  <c r="I118" i="11"/>
  <c r="I117" i="11"/>
  <c r="I116" i="11"/>
  <c r="I115" i="11"/>
  <c r="I114" i="11"/>
  <c r="I113" i="11"/>
  <c r="I112" i="11"/>
  <c r="I111" i="11"/>
  <c r="I110" i="11"/>
  <c r="I109" i="11"/>
  <c r="I108" i="11"/>
  <c r="I107" i="11"/>
  <c r="I106" i="11"/>
  <c r="I105" i="11"/>
  <c r="I104" i="11"/>
  <c r="I103" i="11"/>
  <c r="I102" i="11"/>
  <c r="I101" i="11"/>
  <c r="I100" i="11"/>
  <c r="I99" i="11"/>
  <c r="I98" i="11"/>
  <c r="I97" i="11"/>
  <c r="I96" i="11"/>
  <c r="I95" i="11"/>
  <c r="I94" i="11"/>
  <c r="I93" i="11"/>
  <c r="I92" i="11"/>
  <c r="I91" i="11"/>
  <c r="I90" i="11"/>
  <c r="I89" i="11"/>
  <c r="I88" i="11"/>
  <c r="I87" i="11"/>
  <c r="I86" i="11"/>
  <c r="I85" i="11"/>
  <c r="I84" i="11"/>
  <c r="I83" i="11"/>
  <c r="I82" i="11"/>
  <c r="I81" i="11"/>
  <c r="I80" i="11"/>
  <c r="I79" i="11"/>
  <c r="I78" i="11"/>
  <c r="I77" i="11"/>
  <c r="I76" i="11"/>
  <c r="I75" i="11"/>
  <c r="I74" i="11"/>
  <c r="I73" i="11"/>
  <c r="I72" i="11"/>
  <c r="I70" i="11"/>
  <c r="I68" i="11"/>
  <c r="I67" i="11"/>
  <c r="I66" i="11"/>
  <c r="I65" i="11"/>
  <c r="I64" i="11"/>
  <c r="I63" i="11"/>
  <c r="CC58" i="11"/>
  <c r="CB58" i="11"/>
  <c r="CD58" i="11"/>
  <c r="CC57" i="11"/>
  <c r="CB57" i="11"/>
  <c r="CD57" i="11"/>
  <c r="CC56" i="11"/>
  <c r="CB56" i="11"/>
  <c r="CD56" i="11"/>
  <c r="CC55" i="11"/>
  <c r="CB55" i="11"/>
  <c r="CD55" i="11"/>
  <c r="CC54" i="11"/>
  <c r="CB54" i="11"/>
  <c r="CD54" i="11"/>
  <c r="CC53" i="11"/>
  <c r="CB53" i="11"/>
  <c r="CD53" i="11"/>
  <c r="CC52" i="11"/>
  <c r="CB52" i="11"/>
  <c r="CD52" i="11"/>
  <c r="CC51" i="11"/>
  <c r="CB51" i="11"/>
  <c r="CD51" i="11"/>
  <c r="CC48" i="11"/>
  <c r="CB48" i="11"/>
  <c r="CD48" i="11"/>
  <c r="CC46" i="11"/>
  <c r="CB46" i="11"/>
  <c r="CD46" i="11"/>
  <c r="CC44" i="11"/>
  <c r="CB44" i="11"/>
  <c r="CD44" i="11"/>
  <c r="CC43" i="11"/>
  <c r="CB43" i="11"/>
  <c r="CD43" i="11"/>
  <c r="CC41" i="11"/>
  <c r="CB41" i="11"/>
  <c r="CD41" i="11"/>
  <c r="CC40" i="11"/>
  <c r="CB40" i="11"/>
  <c r="CD40" i="11"/>
  <c r="CC39" i="11"/>
  <c r="CB39" i="11"/>
  <c r="CD39" i="11"/>
  <c r="CC38" i="11"/>
  <c r="CB38" i="11"/>
  <c r="CD38" i="11"/>
  <c r="CC37" i="11"/>
  <c r="CB37" i="11"/>
  <c r="CD37" i="11"/>
  <c r="CC36" i="11"/>
  <c r="CB36" i="11"/>
  <c r="CD36" i="11"/>
  <c r="CC35" i="11"/>
  <c r="CB35" i="11"/>
  <c r="CD35" i="11"/>
  <c r="CC34" i="11"/>
  <c r="CB34" i="11"/>
  <c r="CD34" i="11"/>
  <c r="CC33" i="11"/>
  <c r="CB33" i="11"/>
  <c r="CD33" i="11"/>
  <c r="CC32" i="11"/>
  <c r="CB32" i="11"/>
  <c r="CD32" i="11"/>
  <c r="CC31" i="11"/>
  <c r="CB31" i="11"/>
  <c r="CD31" i="11"/>
  <c r="CC30" i="11"/>
  <c r="CB30" i="11"/>
  <c r="CD30" i="11"/>
  <c r="CC29" i="11"/>
  <c r="CB29" i="11"/>
  <c r="CD29" i="11"/>
  <c r="CC28" i="11"/>
  <c r="CB28" i="11"/>
  <c r="CD28" i="11"/>
  <c r="CC27" i="11"/>
  <c r="CB27" i="11"/>
  <c r="CD27" i="11"/>
  <c r="BY7" i="11"/>
  <c r="BX7" i="11"/>
  <c r="BW7" i="11"/>
  <c r="BV7" i="11"/>
  <c r="BU7" i="11"/>
  <c r="BT7" i="11"/>
  <c r="BS7" i="11"/>
  <c r="BR7" i="11"/>
  <c r="BQ7" i="11"/>
  <c r="BP7" i="11"/>
  <c r="BO7" i="11"/>
  <c r="BN7" i="11"/>
  <c r="BM7" i="11"/>
  <c r="BL7" i="11"/>
  <c r="BK7" i="11"/>
  <c r="BJ7" i="11"/>
  <c r="BI7" i="11"/>
  <c r="BH7" i="11"/>
  <c r="BG7" i="11"/>
  <c r="BF7" i="11"/>
  <c r="BE7" i="11"/>
  <c r="BD7" i="11"/>
  <c r="BC7" i="11"/>
  <c r="BB7" i="11"/>
  <c r="BA7" i="11"/>
  <c r="AZ7" i="11"/>
  <c r="AY7" i="11"/>
  <c r="AX7" i="11"/>
  <c r="AW7" i="11"/>
  <c r="AV7" i="11"/>
  <c r="AU7" i="11"/>
  <c r="AT7" i="11"/>
  <c r="AS7" i="11"/>
  <c r="AR7" i="11"/>
  <c r="AQ7" i="11"/>
  <c r="AP7" i="11"/>
  <c r="AO7" i="11"/>
  <c r="AN7" i="11"/>
  <c r="AM7" i="11"/>
  <c r="AL7" i="11"/>
  <c r="AK7" i="11"/>
  <c r="AJ7" i="11"/>
  <c r="AI7" i="11"/>
  <c r="AH7" i="11"/>
  <c r="AG7" i="11"/>
  <c r="AF7" i="11"/>
  <c r="AE7" i="11"/>
  <c r="AD7" i="11"/>
  <c r="AC7" i="11"/>
  <c r="AB7" i="11"/>
  <c r="AA7" i="11"/>
  <c r="Z7" i="11"/>
  <c r="Y7" i="11"/>
  <c r="X7" i="11"/>
  <c r="W7" i="11"/>
  <c r="V7" i="11"/>
  <c r="U7" i="11"/>
  <c r="T7" i="11"/>
  <c r="S7" i="11"/>
  <c r="R7" i="11"/>
</calcChain>
</file>

<file path=xl/sharedStrings.xml><?xml version="1.0" encoding="utf-8"?>
<sst xmlns="http://schemas.openxmlformats.org/spreadsheetml/2006/main" count="129" uniqueCount="98">
  <si>
    <t>Projet</t>
  </si>
  <si>
    <t>Date de début</t>
  </si>
  <si>
    <t>Durée</t>
  </si>
  <si>
    <t>Date de fin</t>
  </si>
  <si>
    <t>L</t>
  </si>
  <si>
    <t>M</t>
  </si>
  <si>
    <t>J</t>
  </si>
  <si>
    <t>V</t>
  </si>
  <si>
    <t>S</t>
  </si>
  <si>
    <t>D</t>
  </si>
  <si>
    <t>1.1</t>
  </si>
  <si>
    <t>1.2</t>
  </si>
  <si>
    <t>1.3</t>
  </si>
  <si>
    <t>1.4</t>
  </si>
  <si>
    <t>1.5</t>
  </si>
  <si>
    <t>1.7</t>
  </si>
  <si>
    <t>1.8</t>
  </si>
  <si>
    <t>1.9</t>
  </si>
  <si>
    <t>1.10</t>
  </si>
  <si>
    <t>1.11</t>
  </si>
  <si>
    <t>1.25</t>
  </si>
  <si>
    <t>1.26</t>
  </si>
  <si>
    <t>1.27</t>
  </si>
  <si>
    <t>1.28</t>
  </si>
  <si>
    <t>1.29</t>
  </si>
  <si>
    <t>OUI</t>
  </si>
  <si>
    <t>NON</t>
  </si>
  <si>
    <t>Détails du projet</t>
  </si>
  <si>
    <t>Chef de projet</t>
  </si>
  <si>
    <t>Tâches</t>
  </si>
  <si>
    <t>Réalisé</t>
  </si>
  <si>
    <t>n° jour</t>
  </si>
  <si>
    <t>nb semaine</t>
  </si>
  <si>
    <t>année</t>
  </si>
  <si>
    <t>Année</t>
  </si>
  <si>
    <t>Planifié</t>
  </si>
  <si>
    <t>Catégorie</t>
  </si>
  <si>
    <t>N°</t>
  </si>
  <si>
    <t>Réel</t>
  </si>
  <si>
    <t>Statut</t>
  </si>
  <si>
    <t>Objectif</t>
  </si>
  <si>
    <t>Critique</t>
  </si>
  <si>
    <t>Non critique</t>
  </si>
  <si>
    <t>Responsable</t>
  </si>
  <si>
    <t>Retard sans impact</t>
  </si>
  <si>
    <t>Retard avec impact</t>
  </si>
  <si>
    <t>total</t>
  </si>
  <si>
    <t>En retard</t>
  </si>
  <si>
    <t>Non commencée</t>
  </si>
  <si>
    <t>En cours</t>
  </si>
  <si>
    <t>Terminée</t>
  </si>
  <si>
    <t>Non retard</t>
  </si>
  <si>
    <t>Avancement</t>
  </si>
  <si>
    <t>Retard</t>
  </si>
  <si>
    <t>LEGENDE</t>
  </si>
  <si>
    <t>Objectif validé</t>
  </si>
  <si>
    <t>Objectif planifié</t>
  </si>
  <si>
    <t>Tâche critique</t>
  </si>
  <si>
    <t>Tâche non critique</t>
  </si>
  <si>
    <t>Date de mise à jour</t>
  </si>
  <si>
    <t>Test</t>
  </si>
  <si>
    <t>HH</t>
  </si>
  <si>
    <t>Commentaires:</t>
  </si>
  <si>
    <t>Pour ajouter des tâches, sélectionner le numéro de tâche et appuyer sur Ctrl+q. La ligne s'ajoutera au-dessus.
Pour supprimer une ligne, cliquer sur le numéro de tâches à supprimer et appuyer sur Ctrl+d.</t>
  </si>
  <si>
    <t>PROCESS</t>
  </si>
  <si>
    <t>MACHINE</t>
  </si>
  <si>
    <t>LIGNE COMPLETE</t>
  </si>
  <si>
    <t>1.</t>
  </si>
  <si>
    <t>1.6</t>
  </si>
  <si>
    <t>2.</t>
  </si>
  <si>
    <t>2.1</t>
  </si>
  <si>
    <t>2.2</t>
  </si>
  <si>
    <t>2.3</t>
  </si>
  <si>
    <t>2.4</t>
  </si>
  <si>
    <t>3.</t>
  </si>
  <si>
    <t>3.1</t>
  </si>
  <si>
    <t>3.2</t>
  </si>
  <si>
    <t>3.3</t>
  </si>
  <si>
    <t>3.4</t>
  </si>
  <si>
    <t>3.5</t>
  </si>
  <si>
    <t>3.6</t>
  </si>
  <si>
    <t>3.7</t>
  </si>
  <si>
    <t>3.8</t>
  </si>
  <si>
    <t>3.9</t>
  </si>
  <si>
    <t>3.10</t>
  </si>
  <si>
    <t>3.11</t>
  </si>
  <si>
    <t>3.12</t>
  </si>
  <si>
    <t>3.13</t>
  </si>
  <si>
    <t>3.15</t>
  </si>
  <si>
    <t>3.16</t>
  </si>
  <si>
    <t>3.17</t>
  </si>
  <si>
    <t>3.18</t>
  </si>
  <si>
    <t>4.</t>
  </si>
  <si>
    <t>4.1</t>
  </si>
  <si>
    <t>4.2</t>
  </si>
  <si>
    <t>4.3</t>
  </si>
  <si>
    <t>MISE EN ROUTE DU PROJET</t>
  </si>
  <si>
    <t>GENIE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</si>
</sst>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-40C]mmm\-yy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</fills>
  <borders count="34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rgb="FFFFC000"/>
      </left>
      <right style="thin">
        <color rgb="FFFFC000"/>
      </right>
      <top style="thin">
        <color rgb="FFFFC000"/>
      </top>
      <bottom/>
      <diagonal/>
    </border>
    <border>
      <left style="thin">
        <color rgb="FFFFC000"/>
      </left>
      <right/>
      <top style="thin">
        <color rgb="FFFFC000"/>
      </top>
      <bottom style="thin">
        <color rgb="FFFFC000"/>
      </bottom>
      <diagonal/>
    </border>
    <border>
      <left style="thin">
        <color rgb="FFFFC000"/>
      </left>
      <right/>
      <top style="thin">
        <color rgb="FFFFC00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rgb="FFFFC000"/>
      </bottom>
      <diagonal/>
    </border>
    <border>
      <left/>
      <right/>
      <top style="thin">
        <color rgb="FFFFC000"/>
      </top>
      <bottom/>
      <diagonal/>
    </border>
    <border>
      <left/>
      <right/>
      <top style="thin">
        <color rgb="FFFFC000"/>
      </top>
      <bottom style="thin">
        <color rgb="FFFFC000"/>
      </bottom>
      <diagonal/>
    </border>
    <border>
      <left style="medium">
        <color rgb="FFFFC000"/>
      </left>
      <right/>
      <top style="thin">
        <color rgb="FFFFC000"/>
      </top>
      <bottom/>
      <diagonal/>
    </border>
    <border>
      <left style="thin">
        <color rgb="FFFFC000"/>
      </left>
      <right style="medium">
        <color rgb="FFFFC000"/>
      </right>
      <top style="thin">
        <color rgb="FFFFC000"/>
      </top>
      <bottom/>
      <diagonal/>
    </border>
    <border>
      <left style="medium">
        <color rgb="FFFFC000"/>
      </left>
      <right/>
      <top style="thin">
        <color rgb="FFFFC000"/>
      </top>
      <bottom style="thin">
        <color rgb="FFFFC000"/>
      </bottom>
      <diagonal/>
    </border>
    <border>
      <left style="thin">
        <color rgb="FFFFC000"/>
      </left>
      <right style="medium">
        <color rgb="FFFFC000"/>
      </right>
      <top style="thin">
        <color rgb="FFFFC000"/>
      </top>
      <bottom style="thin">
        <color rgb="FFFFC000"/>
      </bottom>
      <diagonal/>
    </border>
    <border>
      <left/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medium">
        <color rgb="FFFFC000"/>
      </left>
      <right/>
      <top/>
      <bottom/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medium">
        <color rgb="FFFFC000"/>
      </left>
      <right style="thin">
        <color rgb="FFFFC000"/>
      </right>
      <top/>
      <bottom style="thin">
        <color rgb="FFFFC000"/>
      </bottom>
      <diagonal/>
    </border>
    <border>
      <left style="thin">
        <color rgb="FFFFC000"/>
      </left>
      <right/>
      <top style="medium">
        <color rgb="FFFFC000"/>
      </top>
      <bottom style="thin">
        <color rgb="FFFFC000"/>
      </bottom>
      <diagonal/>
    </border>
    <border>
      <left style="medium">
        <color rgb="FFFFC000"/>
      </left>
      <right/>
      <top/>
      <bottom style="thin">
        <color rgb="FFFFC000"/>
      </bottom>
      <diagonal/>
    </border>
    <border>
      <left style="thin">
        <color rgb="FFFFC000"/>
      </left>
      <right/>
      <top/>
      <bottom style="thin">
        <color rgb="FFFFC000"/>
      </bottom>
      <diagonal/>
    </border>
    <border>
      <left style="thin">
        <color rgb="FFFFC000"/>
      </left>
      <right style="medium">
        <color rgb="FFFFC000"/>
      </right>
      <top/>
      <bottom style="thin">
        <color rgb="FFFFC00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rgb="FFFFC000"/>
      </bottom>
      <diagonal/>
    </border>
    <border>
      <left style="thin">
        <color rgb="FFFFC000"/>
      </left>
      <right style="thin">
        <color rgb="FFFFC000"/>
      </right>
      <top/>
      <bottom style="thin">
        <color rgb="FFFFC000"/>
      </bottom>
      <diagonal/>
    </border>
    <border>
      <left style="thin">
        <color theme="0"/>
      </left>
      <right/>
      <top style="thin">
        <color theme="0"/>
      </top>
      <bottom style="thin">
        <color rgb="FFFFC000"/>
      </bottom>
      <diagonal/>
    </border>
    <border>
      <left style="thin">
        <color theme="0"/>
      </left>
      <right/>
      <top style="thin">
        <color theme="4" tint="0.39997558519241921"/>
      </top>
      <bottom style="thin">
        <color rgb="FFFFC000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0" fillId="0" borderId="0"/>
    <xf numFmtId="44" fontId="10" fillId="0" borderId="0" applyFont="0" applyFill="0" applyBorder="0" applyAlignment="0" applyProtection="0"/>
  </cellStyleXfs>
  <cellXfs count="151">
    <xf numFmtId="0" fontId="0" fillId="0" borderId="0" xfId="0"/>
    <xf numFmtId="14" fontId="0" fillId="0" borderId="0" xfId="0" applyNumberFormat="1"/>
    <xf numFmtId="0" fontId="9" fillId="4" borderId="2" xfId="0" applyFont="1" applyFill="1" applyBorder="1" applyAlignment="1"/>
    <xf numFmtId="10" fontId="6" fillId="2" borderId="2" xfId="0" applyNumberFormat="1" applyFont="1" applyFill="1" applyBorder="1" applyAlignment="1">
      <alignment horizontal="center" vertical="top"/>
    </xf>
    <xf numFmtId="0" fontId="9" fillId="4" borderId="8" xfId="0" applyFont="1" applyFill="1" applyBorder="1" applyAlignment="1"/>
    <xf numFmtId="0" fontId="9" fillId="4" borderId="9" xfId="0" applyFont="1" applyFill="1" applyBorder="1" applyAlignment="1"/>
    <xf numFmtId="0" fontId="2" fillId="0" borderId="10" xfId="0" quotePrefix="1" applyNumberFormat="1" applyFont="1" applyFill="1" applyBorder="1" applyAlignment="1" applyProtection="1">
      <alignment horizontal="center" vertical="center"/>
    </xf>
    <xf numFmtId="14" fontId="2" fillId="0" borderId="10" xfId="0" quotePrefix="1" applyNumberFormat="1" applyFont="1" applyFill="1" applyBorder="1" applyAlignment="1" applyProtection="1">
      <alignment horizontal="center" vertical="center"/>
    </xf>
    <xf numFmtId="0" fontId="2" fillId="0" borderId="0" xfId="0" applyFont="1" applyProtection="1">
      <protection locked="0"/>
    </xf>
    <xf numFmtId="0" fontId="9" fillId="0" borderId="0" xfId="0" applyFont="1" applyFill="1" applyBorder="1" applyAlignment="1"/>
    <xf numFmtId="0" fontId="9" fillId="0" borderId="0" xfId="0" applyFont="1" applyFill="1" applyBorder="1" applyAlignment="1">
      <alignment horizontal="center"/>
    </xf>
    <xf numFmtId="0" fontId="2" fillId="0" borderId="0" xfId="0" applyFont="1"/>
    <xf numFmtId="0" fontId="7" fillId="0" borderId="0" xfId="0" applyFont="1" applyFill="1" applyBorder="1" applyAlignment="1"/>
    <xf numFmtId="0" fontId="7" fillId="2" borderId="0" xfId="0" applyFont="1" applyFill="1" applyBorder="1" applyAlignment="1">
      <alignment horizontal="left"/>
    </xf>
    <xf numFmtId="0" fontId="2" fillId="0" borderId="0" xfId="0" applyNumberFormat="1" applyFont="1"/>
    <xf numFmtId="0" fontId="6" fillId="0" borderId="0" xfId="0" applyFont="1" applyFill="1" applyBorder="1" applyAlignment="1"/>
    <xf numFmtId="14" fontId="7" fillId="0" borderId="0" xfId="0" applyNumberFormat="1" applyFont="1" applyFill="1" applyBorder="1" applyAlignment="1"/>
    <xf numFmtId="164" fontId="6" fillId="0" borderId="0" xfId="0" applyNumberFormat="1" applyFont="1" applyFill="1" applyBorder="1" applyAlignment="1">
      <alignment vertical="top"/>
    </xf>
    <xf numFmtId="164" fontId="6" fillId="2" borderId="0" xfId="0" applyNumberFormat="1" applyFont="1" applyFill="1" applyBorder="1" applyAlignment="1">
      <alignment horizontal="left" vertical="top"/>
    </xf>
    <xf numFmtId="164" fontId="8" fillId="2" borderId="0" xfId="0" applyNumberFormat="1" applyFont="1" applyFill="1" applyBorder="1" applyAlignment="1">
      <alignment vertical="top"/>
    </xf>
    <xf numFmtId="164" fontId="6" fillId="2" borderId="0" xfId="0" applyNumberFormat="1" applyFont="1" applyFill="1" applyBorder="1" applyAlignment="1">
      <alignment vertical="top"/>
    </xf>
    <xf numFmtId="164" fontId="3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14" fontId="2" fillId="0" borderId="0" xfId="0" quotePrefix="1" applyNumberFormat="1" applyFont="1" applyFill="1" applyAlignment="1">
      <alignment horizontal="left"/>
    </xf>
    <xf numFmtId="9" fontId="2" fillId="0" borderId="0" xfId="1" applyFont="1" applyBorder="1" applyAlignment="1">
      <alignment horizontal="left"/>
    </xf>
    <xf numFmtId="0" fontId="4" fillId="4" borderId="14" xfId="0" applyFont="1" applyFill="1" applyBorder="1" applyAlignment="1">
      <alignment horizontal="center" vertical="center" wrapText="1"/>
    </xf>
    <xf numFmtId="9" fontId="2" fillId="2" borderId="0" xfId="1" applyFont="1" applyFill="1" applyBorder="1" applyAlignment="1" applyProtection="1">
      <alignment horizontal="left"/>
    </xf>
    <xf numFmtId="9" fontId="3" fillId="2" borderId="0" xfId="1" applyFont="1" applyFill="1" applyBorder="1" applyAlignment="1" applyProtection="1">
      <alignment horizontal="left"/>
    </xf>
    <xf numFmtId="9" fontId="2" fillId="0" borderId="0" xfId="1" applyFont="1" applyBorder="1" applyAlignment="1" applyProtection="1">
      <alignment horizontal="left"/>
    </xf>
    <xf numFmtId="0" fontId="2" fillId="0" borderId="0" xfId="0" applyFont="1" applyProtection="1"/>
    <xf numFmtId="0" fontId="3" fillId="0" borderId="0" xfId="0" applyFont="1" applyProtection="1"/>
    <xf numFmtId="14" fontId="2" fillId="0" borderId="0" xfId="0" applyNumberFormat="1" applyFont="1" applyProtection="1"/>
    <xf numFmtId="0" fontId="2" fillId="5" borderId="0" xfId="0" applyFont="1" applyFill="1" applyProtection="1"/>
    <xf numFmtId="0" fontId="2" fillId="0" borderId="0" xfId="0" applyNumberFormat="1" applyFont="1" applyProtection="1"/>
    <xf numFmtId="0" fontId="2" fillId="6" borderId="0" xfId="0" applyFont="1" applyFill="1" applyProtection="1"/>
    <xf numFmtId="0" fontId="2" fillId="0" borderId="0" xfId="1" applyNumberFormat="1" applyFont="1" applyAlignment="1" applyProtection="1">
      <alignment horizontal="right" vertical="center"/>
    </xf>
    <xf numFmtId="0" fontId="11" fillId="0" borderId="0" xfId="0" applyFont="1" applyAlignment="1" applyProtection="1">
      <alignment textRotation="45"/>
    </xf>
    <xf numFmtId="9" fontId="2" fillId="0" borderId="0" xfId="1" applyFont="1" applyAlignment="1" applyProtection="1">
      <alignment horizontal="left"/>
    </xf>
    <xf numFmtId="0" fontId="3" fillId="0" borderId="1" xfId="0" applyNumberFormat="1" applyFont="1" applyBorder="1" applyAlignment="1" applyProtection="1">
      <alignment horizontal="left"/>
    </xf>
    <xf numFmtId="164" fontId="3" fillId="0" borderId="0" xfId="0" applyNumberFormat="1" applyFont="1" applyAlignment="1" applyProtection="1">
      <alignment horizontal="left"/>
    </xf>
    <xf numFmtId="0" fontId="4" fillId="3" borderId="0" xfId="0" applyNumberFormat="1" applyFont="1" applyFill="1" applyAlignment="1" applyProtection="1">
      <alignment horizontal="center" vertical="center"/>
    </xf>
    <xf numFmtId="0" fontId="2" fillId="0" borderId="0" xfId="0" applyNumberFormat="1" applyFont="1" applyAlignment="1" applyProtection="1">
      <alignment horizontal="left" vertical="top"/>
    </xf>
    <xf numFmtId="9" fontId="4" fillId="0" borderId="0" xfId="1" applyFont="1" applyFill="1" applyProtection="1"/>
    <xf numFmtId="14" fontId="2" fillId="7" borderId="10" xfId="1" applyNumberFormat="1" applyFont="1" applyFill="1" applyBorder="1" applyProtection="1"/>
    <xf numFmtId="0" fontId="2" fillId="7" borderId="10" xfId="0" applyFont="1" applyFill="1" applyBorder="1" applyProtection="1"/>
    <xf numFmtId="14" fontId="2" fillId="7" borderId="10" xfId="0" quotePrefix="1" applyNumberFormat="1" applyFont="1" applyFill="1" applyBorder="1" applyAlignment="1" applyProtection="1">
      <alignment horizontal="left"/>
    </xf>
    <xf numFmtId="9" fontId="2" fillId="0" borderId="0" xfId="1" applyFont="1" applyProtection="1"/>
    <xf numFmtId="14" fontId="2" fillId="0" borderId="0" xfId="0" quotePrefix="1" applyNumberFormat="1" applyFont="1" applyFill="1" applyAlignment="1" applyProtection="1">
      <alignment horizontal="left"/>
    </xf>
    <xf numFmtId="10" fontId="2" fillId="0" borderId="0" xfId="0" quotePrefix="1" applyNumberFormat="1" applyFont="1" applyFill="1" applyAlignment="1" applyProtection="1">
      <alignment horizontal="left"/>
    </xf>
    <xf numFmtId="0" fontId="2" fillId="0" borderId="0" xfId="0" quotePrefix="1" applyNumberFormat="1" applyFont="1" applyFill="1" applyAlignment="1" applyProtection="1">
      <alignment horizontal="left"/>
    </xf>
    <xf numFmtId="0" fontId="9" fillId="0" borderId="0" xfId="0" applyFont="1" applyFill="1" applyBorder="1" applyAlignment="1" applyProtection="1"/>
    <xf numFmtId="0" fontId="7" fillId="0" borderId="0" xfId="0" applyFont="1" applyFill="1" applyBorder="1" applyAlignment="1" applyProtection="1"/>
    <xf numFmtId="0" fontId="6" fillId="0" borderId="0" xfId="0" applyFont="1" applyFill="1" applyBorder="1" applyAlignment="1" applyProtection="1"/>
    <xf numFmtId="14" fontId="7" fillId="0" borderId="0" xfId="0" applyNumberFormat="1" applyFont="1" applyFill="1" applyBorder="1" applyAlignment="1" applyProtection="1"/>
    <xf numFmtId="164" fontId="6" fillId="0" borderId="0" xfId="0" applyNumberFormat="1" applyFont="1" applyFill="1" applyBorder="1" applyAlignment="1" applyProtection="1">
      <alignment vertical="top"/>
    </xf>
    <xf numFmtId="164" fontId="6" fillId="2" borderId="0" xfId="0" applyNumberFormat="1" applyFont="1" applyFill="1" applyBorder="1" applyAlignment="1" applyProtection="1">
      <alignment vertical="top"/>
    </xf>
    <xf numFmtId="0" fontId="4" fillId="4" borderId="6" xfId="0" applyFont="1" applyFill="1" applyBorder="1" applyAlignment="1" applyProtection="1">
      <alignment vertical="center" wrapText="1"/>
    </xf>
    <xf numFmtId="0" fontId="4" fillId="4" borderId="7" xfId="0" applyFont="1" applyFill="1" applyBorder="1" applyAlignment="1" applyProtection="1">
      <alignment vertical="center" wrapText="1"/>
    </xf>
    <xf numFmtId="0" fontId="2" fillId="0" borderId="0" xfId="0" applyFont="1" applyAlignment="1" applyProtection="1">
      <alignment horizontal="left"/>
    </xf>
    <xf numFmtId="0" fontId="7" fillId="2" borderId="2" xfId="0" applyFont="1" applyFill="1" applyBorder="1" applyAlignment="1" applyProtection="1">
      <alignment horizontal="center"/>
      <protection locked="0"/>
    </xf>
    <xf numFmtId="14" fontId="7" fillId="2" borderId="2" xfId="0" applyNumberFormat="1" applyFont="1" applyFill="1" applyBorder="1" applyAlignment="1" applyProtection="1">
      <alignment horizontal="center"/>
      <protection locked="0"/>
    </xf>
    <xf numFmtId="0" fontId="12" fillId="2" borderId="13" xfId="0" applyFont="1" applyFill="1" applyBorder="1" applyAlignment="1" applyProtection="1">
      <alignment horizontal="left"/>
      <protection locked="0"/>
    </xf>
    <xf numFmtId="0" fontId="12" fillId="2" borderId="13" xfId="0" applyFont="1" applyFill="1" applyBorder="1" applyProtection="1">
      <protection locked="0"/>
    </xf>
    <xf numFmtId="0" fontId="12" fillId="2" borderId="13" xfId="0" applyFont="1" applyFill="1" applyBorder="1" applyAlignment="1" applyProtection="1">
      <alignment horizontal="center" vertical="center"/>
      <protection locked="0"/>
    </xf>
    <xf numFmtId="9" fontId="2" fillId="2" borderId="11" xfId="1" applyNumberFormat="1" applyFont="1" applyFill="1" applyBorder="1" applyAlignment="1" applyProtection="1">
      <alignment horizontal="left"/>
    </xf>
    <xf numFmtId="14" fontId="2" fillId="2" borderId="0" xfId="1" applyNumberFormat="1" applyFont="1" applyFill="1" applyProtection="1"/>
    <xf numFmtId="0" fontId="5" fillId="2" borderId="10" xfId="0" applyNumberFormat="1" applyFont="1" applyFill="1" applyBorder="1" applyAlignment="1" applyProtection="1">
      <alignment horizontal="center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2" fillId="2" borderId="18" xfId="0" applyNumberFormat="1" applyFont="1" applyFill="1" applyBorder="1" applyAlignment="1" applyProtection="1">
      <alignment horizontal="center" vertical="center"/>
      <protection locked="0"/>
    </xf>
    <xf numFmtId="0" fontId="2" fillId="2" borderId="13" xfId="0" applyNumberFormat="1" applyFont="1" applyFill="1" applyBorder="1" applyAlignment="1" applyProtection="1">
      <alignment horizontal="center" vertical="center"/>
      <protection locked="0"/>
    </xf>
    <xf numFmtId="0" fontId="2" fillId="2" borderId="13" xfId="0" applyNumberFormat="1" applyFont="1" applyFill="1" applyBorder="1" applyAlignment="1" applyProtection="1">
      <alignment horizontal="center" vertical="center"/>
    </xf>
    <xf numFmtId="0" fontId="2" fillId="2" borderId="19" xfId="0" applyNumberFormat="1" applyFont="1" applyFill="1" applyBorder="1" applyAlignment="1" applyProtection="1">
      <alignment horizontal="center" vertical="center"/>
    </xf>
    <xf numFmtId="0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 applyProtection="1">
      <alignment horizontal="left"/>
      <protection locked="0"/>
    </xf>
    <xf numFmtId="0" fontId="2" fillId="2" borderId="12" xfId="0" applyFont="1" applyFill="1" applyBorder="1" applyProtection="1">
      <protection locked="0"/>
    </xf>
    <xf numFmtId="0" fontId="2" fillId="2" borderId="12" xfId="0" applyFont="1" applyFill="1" applyBorder="1" applyAlignment="1" applyProtection="1">
      <alignment horizontal="center" vertical="center"/>
      <protection locked="0"/>
    </xf>
    <xf numFmtId="0" fontId="2" fillId="2" borderId="20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NumberFormat="1" applyFont="1" applyFill="1" applyBorder="1" applyAlignment="1" applyProtection="1">
      <alignment horizontal="center" vertical="center"/>
    </xf>
    <xf numFmtId="0" fontId="2" fillId="2" borderId="21" xfId="0" applyNumberFormat="1" applyFont="1" applyFill="1" applyBorder="1" applyAlignment="1" applyProtection="1">
      <alignment horizontal="center" vertical="center"/>
    </xf>
    <xf numFmtId="0" fontId="2" fillId="2" borderId="21" xfId="0" applyNumberFormat="1" applyFont="1" applyFill="1" applyBorder="1" applyAlignment="1" applyProtection="1">
      <alignment horizontal="center" vertical="center"/>
      <protection locked="0"/>
    </xf>
    <xf numFmtId="9" fontId="2" fillId="2" borderId="10" xfId="1" applyNumberFormat="1" applyFont="1" applyFill="1" applyBorder="1" applyAlignment="1" applyProtection="1">
      <alignment horizontal="left"/>
    </xf>
    <xf numFmtId="0" fontId="2" fillId="2" borderId="23" xfId="0" applyNumberFormat="1" applyFont="1" applyFill="1" applyBorder="1" applyAlignment="1" applyProtection="1">
      <alignment horizontal="center" vertical="center"/>
      <protection locked="0"/>
    </xf>
    <xf numFmtId="0" fontId="2" fillId="2" borderId="24" xfId="0" applyNumberFormat="1" applyFont="1" applyFill="1" applyBorder="1" applyAlignment="1" applyProtection="1">
      <alignment horizontal="center" vertical="center"/>
      <protection locked="0"/>
    </xf>
    <xf numFmtId="0" fontId="2" fillId="2" borderId="25" xfId="0" applyNumberFormat="1" applyFont="1" applyFill="1" applyBorder="1" applyAlignment="1" applyProtection="1">
      <alignment horizontal="center" vertical="center"/>
      <protection locked="0"/>
    </xf>
    <xf numFmtId="0" fontId="2" fillId="2" borderId="26" xfId="0" applyNumberFormat="1" applyFont="1" applyFill="1" applyBorder="1" applyAlignment="1" applyProtection="1">
      <alignment horizontal="center" vertical="center"/>
      <protection locked="0"/>
    </xf>
    <xf numFmtId="0" fontId="12" fillId="2" borderId="27" xfId="0" applyFont="1" applyFill="1" applyBorder="1" applyAlignment="1" applyProtection="1">
      <alignment horizontal="center" vertical="center"/>
      <protection locked="0"/>
    </xf>
    <xf numFmtId="0" fontId="12" fillId="2" borderId="28" xfId="0" applyNumberFormat="1" applyFont="1" applyFill="1" applyBorder="1" applyAlignment="1" applyProtection="1">
      <alignment horizontal="center" vertical="center"/>
      <protection locked="0"/>
    </xf>
    <xf numFmtId="0" fontId="2" fillId="2" borderId="28" xfId="0" applyNumberFormat="1" applyFont="1" applyFill="1" applyBorder="1" applyAlignment="1" applyProtection="1">
      <alignment horizontal="center" vertical="center"/>
    </xf>
    <xf numFmtId="0" fontId="2" fillId="2" borderId="29" xfId="0" applyNumberFormat="1" applyFont="1" applyFill="1" applyBorder="1" applyAlignment="1" applyProtection="1">
      <alignment horizontal="center" vertical="center"/>
    </xf>
    <xf numFmtId="0" fontId="2" fillId="2" borderId="28" xfId="0" applyNumberFormat="1" applyFont="1" applyFill="1" applyBorder="1" applyAlignment="1" applyProtection="1">
      <alignment horizontal="center" vertical="center"/>
      <protection locked="0"/>
    </xf>
    <xf numFmtId="0" fontId="2" fillId="2" borderId="29" xfId="0" applyNumberFormat="1" applyFont="1" applyFill="1" applyBorder="1" applyAlignment="1" applyProtection="1">
      <alignment horizontal="center" vertical="center"/>
      <protection locked="0"/>
    </xf>
    <xf numFmtId="0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0" xfId="0" applyNumberFormat="1" applyFont="1" applyFill="1" applyBorder="1" applyAlignment="1" applyProtection="1">
      <alignment horizontal="center" vertical="center"/>
    </xf>
    <xf numFmtId="0" fontId="12" fillId="2" borderId="10" xfId="0" applyNumberFormat="1" applyFont="1" applyFill="1" applyBorder="1" applyAlignment="1" applyProtection="1">
      <alignment horizontal="center" vertical="center"/>
      <protection locked="0"/>
    </xf>
    <xf numFmtId="0" fontId="12" fillId="2" borderId="24" xfId="0" applyFont="1" applyFill="1" applyBorder="1" applyAlignment="1" applyProtection="1">
      <alignment horizontal="center" vertical="center"/>
      <protection locked="0"/>
    </xf>
    <xf numFmtId="0" fontId="12" fillId="2" borderId="25" xfId="0" applyFont="1" applyFill="1" applyBorder="1" applyAlignment="1" applyProtection="1">
      <alignment horizontal="center" vertical="center"/>
      <protection locked="0"/>
    </xf>
    <xf numFmtId="0" fontId="12" fillId="2" borderId="31" xfId="0" applyFont="1" applyFill="1" applyBorder="1" applyAlignment="1" applyProtection="1">
      <alignment horizontal="center" vertical="center"/>
      <protection locked="0"/>
    </xf>
    <xf numFmtId="0" fontId="12" fillId="2" borderId="31" xfId="0" applyNumberFormat="1" applyFont="1" applyFill="1" applyBorder="1" applyAlignment="1" applyProtection="1">
      <alignment horizontal="center" vertical="center"/>
      <protection locked="0"/>
    </xf>
    <xf numFmtId="0" fontId="2" fillId="2" borderId="31" xfId="0" applyNumberFormat="1" applyFont="1" applyFill="1" applyBorder="1" applyAlignment="1" applyProtection="1">
      <alignment horizontal="center" vertical="center"/>
    </xf>
    <xf numFmtId="0" fontId="2" fillId="2" borderId="31" xfId="0" applyNumberFormat="1" applyFont="1" applyFill="1" applyBorder="1" applyAlignment="1" applyProtection="1">
      <alignment horizontal="center" vertical="center"/>
      <protection locked="0"/>
    </xf>
    <xf numFmtId="0" fontId="4" fillId="4" borderId="32" xfId="0" applyFont="1" applyFill="1" applyBorder="1" applyAlignment="1">
      <alignment horizontal="center" vertical="center"/>
    </xf>
    <xf numFmtId="0" fontId="4" fillId="4" borderId="32" xfId="0" applyFont="1" applyFill="1" applyBorder="1" applyAlignment="1" applyProtection="1">
      <alignment horizontal="center" vertical="center"/>
    </xf>
    <xf numFmtId="0" fontId="4" fillId="4" borderId="33" xfId="0" applyFont="1" applyFill="1" applyBorder="1" applyAlignment="1">
      <alignment horizontal="center" vertical="center" wrapText="1"/>
    </xf>
    <xf numFmtId="0" fontId="4" fillId="4" borderId="30" xfId="0" applyFont="1" applyFill="1" applyBorder="1" applyAlignment="1">
      <alignment horizontal="center" vertical="center"/>
    </xf>
    <xf numFmtId="0" fontId="13" fillId="7" borderId="13" xfId="0" applyFont="1" applyFill="1" applyBorder="1" applyAlignment="1" applyProtection="1">
      <alignment horizontal="left"/>
      <protection locked="0"/>
    </xf>
    <xf numFmtId="0" fontId="13" fillId="7" borderId="13" xfId="0" applyFont="1" applyFill="1" applyBorder="1" applyProtection="1">
      <protection locked="0"/>
    </xf>
    <xf numFmtId="0" fontId="3" fillId="7" borderId="13" xfId="0" applyFont="1" applyFill="1" applyBorder="1" applyAlignment="1" applyProtection="1">
      <alignment horizontal="left"/>
      <protection locked="0"/>
    </xf>
    <xf numFmtId="0" fontId="3" fillId="7" borderId="13" xfId="0" applyFont="1" applyFill="1" applyBorder="1" applyProtection="1">
      <protection locked="0"/>
    </xf>
    <xf numFmtId="9" fontId="12" fillId="2" borderId="16" xfId="0" applyNumberFormat="1" applyFont="1" applyFill="1" applyBorder="1" applyAlignment="1" applyProtection="1">
      <alignment horizontal="left"/>
      <protection locked="0"/>
    </xf>
    <xf numFmtId="0" fontId="6" fillId="2" borderId="2" xfId="0" applyFont="1" applyFill="1" applyBorder="1" applyAlignment="1">
      <alignment horizontal="left"/>
    </xf>
    <xf numFmtId="164" fontId="6" fillId="2" borderId="8" xfId="0" applyNumberFormat="1" applyFont="1" applyFill="1" applyBorder="1" applyAlignment="1">
      <alignment horizontal="left" vertical="top"/>
    </xf>
    <xf numFmtId="164" fontId="6" fillId="2" borderId="9" xfId="0" applyNumberFormat="1" applyFont="1" applyFill="1" applyBorder="1" applyAlignment="1">
      <alignment horizontal="left" vertical="top"/>
    </xf>
    <xf numFmtId="0" fontId="6" fillId="2" borderId="2" xfId="0" applyFont="1" applyFill="1" applyBorder="1" applyAlignment="1">
      <alignment horizontal="center"/>
    </xf>
    <xf numFmtId="0" fontId="4" fillId="4" borderId="3" xfId="0" applyFont="1" applyFill="1" applyBorder="1" applyAlignment="1" applyProtection="1">
      <alignment horizontal="center" vertical="center" wrapText="1"/>
    </xf>
    <xf numFmtId="0" fontId="4" fillId="4" borderId="4" xfId="0" applyFont="1" applyFill="1" applyBorder="1" applyAlignment="1" applyProtection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9" fontId="4" fillId="4" borderId="3" xfId="1" applyNumberFormat="1" applyFont="1" applyFill="1" applyBorder="1" applyAlignment="1">
      <alignment horizontal="center" vertical="center" wrapText="1"/>
    </xf>
    <xf numFmtId="9" fontId="4" fillId="4" borderId="4" xfId="1" applyNumberFormat="1" applyFont="1" applyFill="1" applyBorder="1" applyAlignment="1">
      <alignment horizontal="center" vertical="center" wrapText="1"/>
    </xf>
    <xf numFmtId="9" fontId="4" fillId="4" borderId="15" xfId="1" applyNumberFormat="1" applyFont="1" applyFill="1" applyBorder="1" applyAlignment="1">
      <alignment horizontal="center" vertical="center" wrapText="1"/>
    </xf>
    <xf numFmtId="9" fontId="4" fillId="4" borderId="3" xfId="1" applyNumberFormat="1" applyFont="1" applyFill="1" applyBorder="1" applyAlignment="1" applyProtection="1">
      <alignment horizontal="center" vertical="center" wrapText="1"/>
    </xf>
    <xf numFmtId="9" fontId="4" fillId="4" borderId="4" xfId="1" applyNumberFormat="1" applyFont="1" applyFill="1" applyBorder="1" applyAlignment="1" applyProtection="1">
      <alignment horizontal="center" vertical="center" wrapText="1"/>
    </xf>
    <xf numFmtId="9" fontId="4" fillId="4" borderId="15" xfId="1" applyNumberFormat="1" applyFont="1" applyFill="1" applyBorder="1" applyAlignment="1" applyProtection="1">
      <alignment horizontal="center" vertical="center" wrapText="1"/>
    </xf>
    <xf numFmtId="0" fontId="9" fillId="4" borderId="2" xfId="0" applyFont="1" applyFill="1" applyBorder="1" applyAlignment="1">
      <alignment horizontal="center"/>
    </xf>
    <xf numFmtId="0" fontId="7" fillId="2" borderId="2" xfId="0" applyFont="1" applyFill="1" applyBorder="1" applyAlignment="1" applyProtection="1">
      <alignment horizontal="center"/>
    </xf>
    <xf numFmtId="14" fontId="7" fillId="2" borderId="2" xfId="0" applyNumberFormat="1" applyFont="1" applyFill="1" applyBorder="1" applyAlignment="1" applyProtection="1">
      <alignment horizontal="center"/>
    </xf>
    <xf numFmtId="0" fontId="6" fillId="2" borderId="8" xfId="0" applyFont="1" applyFill="1" applyBorder="1" applyAlignment="1">
      <alignment horizontal="left"/>
    </xf>
    <xf numFmtId="0" fontId="6" fillId="2" borderId="9" xfId="0" applyFont="1" applyFill="1" applyBorder="1" applyAlignment="1">
      <alignment horizontal="left"/>
    </xf>
    <xf numFmtId="0" fontId="2" fillId="7" borderId="12" xfId="0" applyFont="1" applyFill="1" applyBorder="1" applyAlignment="1" applyProtection="1">
      <alignment horizontal="left" wrapText="1"/>
      <protection locked="0"/>
    </xf>
    <xf numFmtId="0" fontId="2" fillId="7" borderId="17" xfId="0" applyFont="1" applyFill="1" applyBorder="1" applyAlignment="1" applyProtection="1">
      <alignment horizontal="left" wrapText="1"/>
      <protection locked="0"/>
    </xf>
    <xf numFmtId="0" fontId="2" fillId="7" borderId="22" xfId="0" applyFont="1" applyFill="1" applyBorder="1" applyAlignment="1" applyProtection="1">
      <alignment horizontal="left" wrapText="1"/>
      <protection locked="0"/>
    </xf>
    <xf numFmtId="14" fontId="7" fillId="2" borderId="2" xfId="0" applyNumberFormat="1" applyFont="1" applyFill="1" applyBorder="1" applyAlignment="1" applyProtection="1">
      <alignment horizontal="center"/>
      <protection locked="0"/>
    </xf>
    <xf numFmtId="164" fontId="8" fillId="2" borderId="2" xfId="0" applyNumberFormat="1" applyFont="1" applyFill="1" applyBorder="1" applyAlignment="1" applyProtection="1">
      <alignment horizontal="left" vertical="top"/>
      <protection locked="0"/>
    </xf>
    <xf numFmtId="0" fontId="4" fillId="4" borderId="5" xfId="0" applyFont="1" applyFill="1" applyBorder="1" applyAlignment="1" applyProtection="1">
      <alignment horizontal="center" vertical="center" wrapText="1"/>
    </xf>
    <xf numFmtId="0" fontId="4" fillId="4" borderId="7" xfId="0" applyFont="1" applyFill="1" applyBorder="1" applyAlignment="1" applyProtection="1">
      <alignment horizontal="center" vertical="center" wrapText="1"/>
    </xf>
    <xf numFmtId="0" fontId="4" fillId="4" borderId="5" xfId="0" applyFont="1" applyFill="1" applyBorder="1" applyAlignment="1">
      <alignment horizontal="right" vertical="center" wrapText="1"/>
    </xf>
    <xf numFmtId="0" fontId="4" fillId="4" borderId="6" xfId="0" applyFont="1" applyFill="1" applyBorder="1" applyAlignment="1">
      <alignment horizontal="right" vertical="center" wrapText="1"/>
    </xf>
    <xf numFmtId="0" fontId="4" fillId="4" borderId="3" xfId="0" applyNumberFormat="1" applyFont="1" applyFill="1" applyBorder="1" applyAlignment="1">
      <alignment horizontal="center" vertical="center" wrapText="1"/>
    </xf>
    <xf numFmtId="0" fontId="4" fillId="4" borderId="15" xfId="0" applyNumberFormat="1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15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 wrapText="1"/>
    </xf>
    <xf numFmtId="0" fontId="12" fillId="2" borderId="13" xfId="0" applyFont="1" applyFill="1" applyBorder="1" applyAlignment="1" applyProtection="1">
      <alignment horizontal="center"/>
      <protection locked="0"/>
    </xf>
    <xf numFmtId="0" fontId="2" fillId="2" borderId="13" xfId="0" applyFont="1" applyFill="1" applyBorder="1" applyAlignment="1" applyProtection="1">
      <alignment horizontal="center"/>
      <protection locked="0"/>
    </xf>
  </cellXfs>
  <cellStyles count="4">
    <cellStyle name="Euro" xfId="3"/>
    <cellStyle name="Normal" xfId="0" builtinId="0"/>
    <cellStyle name="Normal 2" xfId="2"/>
    <cellStyle name="Pourcentage" xfId="1" builtinId="5"/>
  </cellStyles>
  <dxfs count="52">
    <dxf>
      <fill>
        <patternFill>
          <bgColor rgb="FFC00000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ill>
        <patternFill>
          <bgColor rgb="FF0070C0"/>
        </patternFill>
      </fill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font>
        <color theme="0"/>
      </font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4.9989318521683403E-2"/>
        </patternFill>
      </fill>
    </dxf>
    <dxf>
      <border>
        <left style="thin">
          <color rgb="FFFF0000"/>
        </left>
        <vertical/>
        <horizontal/>
      </border>
    </dxf>
    <dxf>
      <border>
        <left style="thin">
          <color rgb="FFC00000"/>
        </left>
        <right style="thin">
          <color rgb="FFC00000"/>
        </right>
        <vertical/>
        <horizontal/>
      </border>
    </dxf>
    <dxf>
      <fill>
        <patternFill>
          <bgColor rgb="FFC00000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ill>
        <patternFill>
          <bgColor rgb="FF0070C0"/>
        </patternFill>
      </fill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font>
        <color theme="0"/>
      </font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4.9989318521683403E-2"/>
        </patternFill>
      </fill>
    </dxf>
    <dxf>
      <border>
        <left style="thin">
          <color rgb="FFFF0000"/>
        </left>
        <vertical/>
        <horizontal/>
      </border>
    </dxf>
    <dxf>
      <border>
        <left style="thin">
          <color rgb="FFC00000"/>
        </left>
        <right style="thin">
          <color rgb="FFC00000"/>
        </right>
        <vertical/>
        <horizontal/>
      </border>
    </dxf>
    <dxf>
      <fill>
        <patternFill>
          <bgColor rgb="FFC00000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ill>
        <patternFill>
          <bgColor rgb="FF0070C0"/>
        </patternFill>
      </fill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font>
        <color theme="0"/>
      </font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4.9989318521683403E-2"/>
        </patternFill>
      </fill>
    </dxf>
    <dxf>
      <border>
        <left style="thin">
          <color rgb="FFFF0000"/>
        </left>
        <vertical/>
        <horizontal/>
      </border>
    </dxf>
    <dxf>
      <border>
        <left style="thin">
          <color rgb="FFC00000"/>
        </left>
        <right style="thin">
          <color rgb="FFC00000"/>
        </right>
        <vertical/>
        <horizontal/>
      </border>
    </dxf>
    <dxf>
      <fill>
        <patternFill>
          <bgColor rgb="FFC00000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ill>
        <patternFill>
          <bgColor rgb="FF0070C0"/>
        </patternFill>
      </fill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font>
        <color theme="0"/>
      </font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4.9989318521683403E-2"/>
        </patternFill>
      </fill>
    </dxf>
    <dxf>
      <border>
        <left style="thin">
          <color rgb="FFFF0000"/>
        </left>
        <vertical/>
        <horizontal/>
      </border>
    </dxf>
    <dxf>
      <border>
        <left style="thin">
          <color rgb="FFC00000"/>
        </left>
        <right style="thin">
          <color rgb="FFC00000"/>
        </right>
        <vertical/>
        <horizontal/>
      </border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4.9989318521683403E-2"/>
        </patternFill>
      </fill>
    </dxf>
    <dxf>
      <border>
        <left style="thin">
          <color rgb="FFC00000"/>
        </left>
        <right style="thin">
          <color rgb="FFC00000"/>
        </right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rgb="FFC00000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ill>
        <patternFill>
          <bgColor rgb="FF0070C0"/>
        </patternFill>
      </fill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font>
        <color theme="0"/>
      </font>
    </dxf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4.9989318521683403E-2"/>
        </patternFill>
      </fill>
    </dxf>
    <dxf>
      <border>
        <left style="thin">
          <color rgb="FFFF0000"/>
        </left>
        <vertical/>
        <horizontal/>
      </border>
    </dxf>
    <dxf>
      <border>
        <left style="thin">
          <color rgb="FFC00000"/>
        </left>
        <right style="thin">
          <color rgb="FFC00000"/>
        </right>
        <vertical/>
        <horizontal/>
      </border>
    </dxf>
  </dxfs>
  <tableStyles count="0" defaultTableStyle="TableStyleMedium2" defaultPivotStyle="PivotStyleLight16"/>
  <colors>
    <mruColors>
      <color rgb="FFFFFF99"/>
      <color rgb="FFFFFFCC"/>
      <color rgb="FFFF7575"/>
      <color rgb="FFFC4653"/>
      <color rgb="FFD07C7A"/>
      <color rgb="FFA7C46E"/>
      <color rgb="FF88E8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800">
                <a:solidFill>
                  <a:sysClr val="windowText" lastClr="000000"/>
                </a:solidFill>
              </a:rPr>
              <a:t>Calendrier du projet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1"/>
          <c:order val="0"/>
          <c:tx>
            <c:strRef>
              <c:f>GANTT!$CB$8</c:f>
              <c:strCache>
                <c:ptCount val="1"/>
                <c:pt idx="0">
                  <c:v>Date de début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GANTT!$B$11:$B$61</c:f>
              <c:strCache>
                <c:ptCount val="51"/>
                <c:pt idx="0">
                  <c:v>MISE EN ROUTE DU PROJET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GENIE CIVIL</c:v>
                </c:pt>
                <c:pt idx="13">
                  <c:v>12</c:v>
                </c:pt>
                <c:pt idx="14">
                  <c:v>13</c:v>
                </c:pt>
                <c:pt idx="15">
                  <c:v>PROCESS</c:v>
                </c:pt>
                <c:pt idx="16">
                  <c:v>14</c:v>
                </c:pt>
                <c:pt idx="17">
                  <c:v>15</c:v>
                </c:pt>
                <c:pt idx="18">
                  <c:v>16</c:v>
                </c:pt>
                <c:pt idx="19">
                  <c:v>17</c:v>
                </c:pt>
                <c:pt idx="20">
                  <c:v>MACHINE</c:v>
                </c:pt>
                <c:pt idx="21">
                  <c:v>18</c:v>
                </c:pt>
                <c:pt idx="22">
                  <c:v>19</c:v>
                </c:pt>
                <c:pt idx="23">
                  <c:v>20</c:v>
                </c:pt>
                <c:pt idx="24">
                  <c:v>21</c:v>
                </c:pt>
                <c:pt idx="25">
                  <c:v>22</c:v>
                </c:pt>
                <c:pt idx="26">
                  <c:v>23</c:v>
                </c:pt>
                <c:pt idx="27">
                  <c:v>24</c:v>
                </c:pt>
                <c:pt idx="28">
                  <c:v>25</c:v>
                </c:pt>
                <c:pt idx="29">
                  <c:v>26</c:v>
                </c:pt>
                <c:pt idx="30">
                  <c:v>27</c:v>
                </c:pt>
                <c:pt idx="31">
                  <c:v>28</c:v>
                </c:pt>
                <c:pt idx="32">
                  <c:v>29</c:v>
                </c:pt>
                <c:pt idx="33">
                  <c:v>30</c:v>
                </c:pt>
                <c:pt idx="34">
                  <c:v>31</c:v>
                </c:pt>
                <c:pt idx="35">
                  <c:v>32</c:v>
                </c:pt>
                <c:pt idx="36">
                  <c:v>33</c:v>
                </c:pt>
                <c:pt idx="37">
                  <c:v>34</c:v>
                </c:pt>
                <c:pt idx="38">
                  <c:v>35</c:v>
                </c:pt>
                <c:pt idx="39">
                  <c:v>36</c:v>
                </c:pt>
                <c:pt idx="40">
                  <c:v>LIGNE COMPLETE</c:v>
                </c:pt>
                <c:pt idx="41">
                  <c:v>37</c:v>
                </c:pt>
                <c:pt idx="42">
                  <c:v>38</c:v>
                </c:pt>
                <c:pt idx="43">
                  <c:v>39</c:v>
                </c:pt>
                <c:pt idx="44">
                  <c:v>40</c:v>
                </c:pt>
                <c:pt idx="45">
                  <c:v>41</c:v>
                </c:pt>
                <c:pt idx="46">
                  <c:v>42</c:v>
                </c:pt>
                <c:pt idx="47">
                  <c:v>43</c:v>
                </c:pt>
                <c:pt idx="48">
                  <c:v>44</c:v>
                </c:pt>
                <c:pt idx="49">
                  <c:v>45</c:v>
                </c:pt>
                <c:pt idx="50">
                  <c:v>46</c:v>
                </c:pt>
              </c:strCache>
            </c:strRef>
          </c:cat>
          <c:val>
            <c:numRef>
              <c:f>GANTT!$CB$11:$CB$61</c:f>
              <c:numCache>
                <c:formatCode>m/d/yyyy</c:formatCode>
                <c:ptCount val="51"/>
                <c:pt idx="0">
                  <c:v>43472</c:v>
                </c:pt>
                <c:pt idx="1">
                  <c:v>43458</c:v>
                </c:pt>
                <c:pt idx="2">
                  <c:v>43458</c:v>
                </c:pt>
                <c:pt idx="3">
                  <c:v>43458</c:v>
                </c:pt>
                <c:pt idx="4">
                  <c:v>43458</c:v>
                </c:pt>
                <c:pt idx="5">
                  <c:v>43458</c:v>
                </c:pt>
                <c:pt idx="6">
                  <c:v>43458</c:v>
                </c:pt>
                <c:pt idx="7">
                  <c:v>43458</c:v>
                </c:pt>
                <c:pt idx="8">
                  <c:v>43458</c:v>
                </c:pt>
                <c:pt idx="9">
                  <c:v>43458</c:v>
                </c:pt>
                <c:pt idx="10">
                  <c:v>43458</c:v>
                </c:pt>
                <c:pt idx="11">
                  <c:v>43458</c:v>
                </c:pt>
                <c:pt idx="12">
                  <c:v>43458</c:v>
                </c:pt>
                <c:pt idx="13">
                  <c:v>43458</c:v>
                </c:pt>
                <c:pt idx="14">
                  <c:v>43458</c:v>
                </c:pt>
                <c:pt idx="15">
                  <c:v>43458</c:v>
                </c:pt>
                <c:pt idx="16">
                  <c:v>43458</c:v>
                </c:pt>
                <c:pt idx="17">
                  <c:v>43458</c:v>
                </c:pt>
                <c:pt idx="18">
                  <c:v>43458</c:v>
                </c:pt>
                <c:pt idx="19">
                  <c:v>43458</c:v>
                </c:pt>
                <c:pt idx="20">
                  <c:v>43458</c:v>
                </c:pt>
                <c:pt idx="21">
                  <c:v>43458</c:v>
                </c:pt>
                <c:pt idx="22">
                  <c:v>43458</c:v>
                </c:pt>
                <c:pt idx="23">
                  <c:v>43458</c:v>
                </c:pt>
                <c:pt idx="24">
                  <c:v>43458</c:v>
                </c:pt>
                <c:pt idx="25">
                  <c:v>43458</c:v>
                </c:pt>
                <c:pt idx="26">
                  <c:v>43458</c:v>
                </c:pt>
                <c:pt idx="27">
                  <c:v>43458</c:v>
                </c:pt>
                <c:pt idx="28">
                  <c:v>43458</c:v>
                </c:pt>
                <c:pt idx="29">
                  <c:v>43458</c:v>
                </c:pt>
                <c:pt idx="30">
                  <c:v>43458</c:v>
                </c:pt>
                <c:pt idx="31">
                  <c:v>43458</c:v>
                </c:pt>
                <c:pt idx="32">
                  <c:v>43458</c:v>
                </c:pt>
                <c:pt idx="33">
                  <c:v>43458</c:v>
                </c:pt>
                <c:pt idx="34">
                  <c:v>43458</c:v>
                </c:pt>
                <c:pt idx="35">
                  <c:v>43458</c:v>
                </c:pt>
                <c:pt idx="36">
                  <c:v>43458</c:v>
                </c:pt>
                <c:pt idx="37">
                  <c:v>43458</c:v>
                </c:pt>
                <c:pt idx="38">
                  <c:v>43458</c:v>
                </c:pt>
                <c:pt idx="39">
                  <c:v>43458</c:v>
                </c:pt>
                <c:pt idx="40">
                  <c:v>43458</c:v>
                </c:pt>
                <c:pt idx="41">
                  <c:v>43458</c:v>
                </c:pt>
                <c:pt idx="42">
                  <c:v>43458</c:v>
                </c:pt>
                <c:pt idx="43">
                  <c:v>43458</c:v>
                </c:pt>
                <c:pt idx="44">
                  <c:v>43458</c:v>
                </c:pt>
                <c:pt idx="45">
                  <c:v>43458</c:v>
                </c:pt>
                <c:pt idx="46">
                  <c:v>43458</c:v>
                </c:pt>
                <c:pt idx="47">
                  <c:v>43458</c:v>
                </c:pt>
                <c:pt idx="48">
                  <c:v>43458</c:v>
                </c:pt>
                <c:pt idx="49">
                  <c:v>43458</c:v>
                </c:pt>
                <c:pt idx="50">
                  <c:v>43458</c:v>
                </c:pt>
              </c:numCache>
            </c:numRef>
          </c:val>
        </c:ser>
        <c:ser>
          <c:idx val="0"/>
          <c:order val="1"/>
          <c:tx>
            <c:strRef>
              <c:f>GANTT!$CD$8</c:f>
              <c:strCache>
                <c:ptCount val="1"/>
                <c:pt idx="0">
                  <c:v>Durée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0"/>
          <c:cat>
            <c:strRef>
              <c:f>GANTT!$B$11:$B$61</c:f>
              <c:strCache>
                <c:ptCount val="51"/>
                <c:pt idx="0">
                  <c:v>MISE EN ROUTE DU PROJET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GENIE CIVIL</c:v>
                </c:pt>
                <c:pt idx="13">
                  <c:v>12</c:v>
                </c:pt>
                <c:pt idx="14">
                  <c:v>13</c:v>
                </c:pt>
                <c:pt idx="15">
                  <c:v>PROCESS</c:v>
                </c:pt>
                <c:pt idx="16">
                  <c:v>14</c:v>
                </c:pt>
                <c:pt idx="17">
                  <c:v>15</c:v>
                </c:pt>
                <c:pt idx="18">
                  <c:v>16</c:v>
                </c:pt>
                <c:pt idx="19">
                  <c:v>17</c:v>
                </c:pt>
                <c:pt idx="20">
                  <c:v>MACHINE</c:v>
                </c:pt>
                <c:pt idx="21">
                  <c:v>18</c:v>
                </c:pt>
                <c:pt idx="22">
                  <c:v>19</c:v>
                </c:pt>
                <c:pt idx="23">
                  <c:v>20</c:v>
                </c:pt>
                <c:pt idx="24">
                  <c:v>21</c:v>
                </c:pt>
                <c:pt idx="25">
                  <c:v>22</c:v>
                </c:pt>
                <c:pt idx="26">
                  <c:v>23</c:v>
                </c:pt>
                <c:pt idx="27">
                  <c:v>24</c:v>
                </c:pt>
                <c:pt idx="28">
                  <c:v>25</c:v>
                </c:pt>
                <c:pt idx="29">
                  <c:v>26</c:v>
                </c:pt>
                <c:pt idx="30">
                  <c:v>27</c:v>
                </c:pt>
                <c:pt idx="31">
                  <c:v>28</c:v>
                </c:pt>
                <c:pt idx="32">
                  <c:v>29</c:v>
                </c:pt>
                <c:pt idx="33">
                  <c:v>30</c:v>
                </c:pt>
                <c:pt idx="34">
                  <c:v>31</c:v>
                </c:pt>
                <c:pt idx="35">
                  <c:v>32</c:v>
                </c:pt>
                <c:pt idx="36">
                  <c:v>33</c:v>
                </c:pt>
                <c:pt idx="37">
                  <c:v>34</c:v>
                </c:pt>
                <c:pt idx="38">
                  <c:v>35</c:v>
                </c:pt>
                <c:pt idx="39">
                  <c:v>36</c:v>
                </c:pt>
                <c:pt idx="40">
                  <c:v>LIGNE COMPLETE</c:v>
                </c:pt>
                <c:pt idx="41">
                  <c:v>37</c:v>
                </c:pt>
                <c:pt idx="42">
                  <c:v>38</c:v>
                </c:pt>
                <c:pt idx="43">
                  <c:v>39</c:v>
                </c:pt>
                <c:pt idx="44">
                  <c:v>40</c:v>
                </c:pt>
                <c:pt idx="45">
                  <c:v>41</c:v>
                </c:pt>
                <c:pt idx="46">
                  <c:v>42</c:v>
                </c:pt>
                <c:pt idx="47">
                  <c:v>43</c:v>
                </c:pt>
                <c:pt idx="48">
                  <c:v>44</c:v>
                </c:pt>
                <c:pt idx="49">
                  <c:v>45</c:v>
                </c:pt>
                <c:pt idx="50">
                  <c:v>46</c:v>
                </c:pt>
              </c:strCache>
            </c:strRef>
          </c:cat>
          <c:val>
            <c:numRef>
              <c:f>GANTT!$CD$11:$CD$61</c:f>
              <c:numCache>
                <c:formatCode>General</c:formatCode>
                <c:ptCount val="51"/>
                <c:pt idx="0">
                  <c:v>21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8"/>
        <c:overlap val="100"/>
        <c:axId val="155514456"/>
        <c:axId val="155519160"/>
      </c:barChart>
      <c:catAx>
        <c:axId val="15551445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19160"/>
        <c:crosses val="autoZero"/>
        <c:auto val="1"/>
        <c:lblAlgn val="ctr"/>
        <c:lblOffset val="100"/>
        <c:noMultiLvlLbl val="1"/>
      </c:catAx>
      <c:valAx>
        <c:axId val="155519160"/>
        <c:scaling>
          <c:orientation val="minMax"/>
          <c:min val="43450"/>
        </c:scaling>
        <c:delete val="0"/>
        <c:axPos val="t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C]mmm\-yy;@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14456"/>
        <c:crosses val="autoZero"/>
        <c:crossBetween val="between"/>
      </c:valAx>
      <c:spPr>
        <a:noFill/>
        <a:ln>
          <a:noFill/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trlProps/ctrlProp1.xml><?xml version="1.0" encoding="utf-8"?>
<formControlPr xmlns="http://schemas.microsoft.com/office/spreadsheetml/2009/9/main" objectType="Scroll" dx="16" fmlaLink="$Q$1" horiz="1" inc="5" max="180" page="10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210818</xdr:colOff>
      <xdr:row>9</xdr:row>
      <xdr:rowOff>5442</xdr:rowOff>
    </xdr:from>
    <xdr:to>
      <xdr:col>18</xdr:col>
      <xdr:colOff>414019</xdr:colOff>
      <xdr:row>39</xdr:row>
      <xdr:rowOff>119380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30480</xdr:colOff>
          <xdr:row>8</xdr:row>
          <xdr:rowOff>22860</xdr:rowOff>
        </xdr:from>
        <xdr:to>
          <xdr:col>76</xdr:col>
          <xdr:colOff>160020</xdr:colOff>
          <xdr:row>9</xdr:row>
          <xdr:rowOff>182880</xdr:rowOff>
        </xdr:to>
        <xdr:sp macro="" textlink="">
          <xdr:nvSpPr>
            <xdr:cNvPr id="4097" name="Scroll Bar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18</xdr:col>
      <xdr:colOff>140066</xdr:colOff>
      <xdr:row>1</xdr:row>
      <xdr:rowOff>13974</xdr:rowOff>
    </xdr:from>
    <xdr:to>
      <xdr:col>19</xdr:col>
      <xdr:colOff>161924</xdr:colOff>
      <xdr:row>2</xdr:row>
      <xdr:rowOff>25010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1" t="1" r="3068" b="17888"/>
        <a:stretch/>
      </xdr:blipFill>
      <xdr:spPr>
        <a:xfrm>
          <a:off x="7760066" y="196854"/>
          <a:ext cx="197118" cy="163436"/>
        </a:xfrm>
        <a:prstGeom prst="rect">
          <a:avLst/>
        </a:prstGeom>
      </xdr:spPr>
    </xdr:pic>
    <xdr:clientData/>
  </xdr:twoCellAnchor>
  <xdr:twoCellAnchor editAs="oneCell">
    <xdr:from>
      <xdr:col>18</xdr:col>
      <xdr:colOff>152693</xdr:colOff>
      <xdr:row>2</xdr:row>
      <xdr:rowOff>122482</xdr:rowOff>
    </xdr:from>
    <xdr:to>
      <xdr:col>19</xdr:col>
      <xdr:colOff>159643</xdr:colOff>
      <xdr:row>4</xdr:row>
      <xdr:rowOff>4993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772693" y="457762"/>
          <a:ext cx="182210" cy="1644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C6"/>
  <sheetViews>
    <sheetView showGridLines="0" view="pageBreakPreview" zoomScale="60" zoomScaleNormal="50" workbookViewId="0">
      <selection activeCell="F45" sqref="F45"/>
    </sheetView>
  </sheetViews>
  <sheetFormatPr baseColWidth="10" defaultRowHeight="14.4" x14ac:dyDescent="0.3"/>
  <cols>
    <col min="3" max="3" width="25.5546875" customWidth="1"/>
  </cols>
  <sheetData>
    <row r="1" spans="1:3" x14ac:dyDescent="0.3">
      <c r="A1" s="2" t="s">
        <v>27</v>
      </c>
      <c r="B1" s="4"/>
      <c r="C1" s="5"/>
    </row>
    <row r="2" spans="1:3" x14ac:dyDescent="0.3">
      <c r="A2" s="112" t="s">
        <v>0</v>
      </c>
      <c r="B2" s="112"/>
      <c r="C2" s="59" t="s">
        <v>60</v>
      </c>
    </row>
    <row r="3" spans="1:3" x14ac:dyDescent="0.3">
      <c r="A3" s="112" t="s">
        <v>28</v>
      </c>
      <c r="B3" s="112"/>
      <c r="C3" s="59" t="s">
        <v>61</v>
      </c>
    </row>
    <row r="4" spans="1:3" x14ac:dyDescent="0.3">
      <c r="A4" s="115"/>
      <c r="B4" s="115"/>
      <c r="C4" s="115"/>
    </row>
    <row r="5" spans="1:3" x14ac:dyDescent="0.3">
      <c r="A5" s="112" t="s">
        <v>1</v>
      </c>
      <c r="B5" s="112"/>
      <c r="C5" s="60">
        <v>43460</v>
      </c>
    </row>
    <row r="6" spans="1:3" x14ac:dyDescent="0.3">
      <c r="A6" s="113" t="s">
        <v>52</v>
      </c>
      <c r="B6" s="114"/>
      <c r="C6" s="3">
        <f>GANTT!CA64</f>
        <v>1.9607843137254902E-2</v>
      </c>
    </row>
  </sheetData>
  <sheetProtection selectLockedCells="1"/>
  <mergeCells count="5">
    <mergeCell ref="A5:B5"/>
    <mergeCell ref="A6:B6"/>
    <mergeCell ref="A2:B2"/>
    <mergeCell ref="A3:B3"/>
    <mergeCell ref="A4:C4"/>
  </mergeCells>
  <conditionalFormatting sqref="G5">
    <cfRule type="dataBar" priority="1">
      <dataBar>
        <cfvo type="percent" val="0"/>
        <cfvo type="percent" val="100"/>
        <color rgb="FF638EC6"/>
      </dataBar>
      <extLst>
        <ext xmlns:x14="http://schemas.microsoft.com/office/spreadsheetml/2009/9/main" uri="{B025F937-C7B1-47D3-B67F-A62EFF666E3E}">
          <x14:id>{C2A43FB0-655F-4482-BA51-13578A7EF23E}</x14:id>
        </ext>
      </extLst>
    </cfRule>
  </conditionalFormatting>
  <pageMargins left="0.7" right="0.7" top="0.75" bottom="0.75" header="0.3" footer="0.3"/>
  <pageSetup paperSize="8" scale="82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2A43FB0-655F-4482-BA51-13578A7EF23E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G5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CE121"/>
  <sheetViews>
    <sheetView showGridLines="0" tabSelected="1" zoomScale="50" zoomScaleNormal="50" zoomScaleSheetLayoutView="80" workbookViewId="0">
      <selection activeCell="C26" sqref="C26"/>
    </sheetView>
  </sheetViews>
  <sheetFormatPr baseColWidth="10" defaultColWidth="11" defaultRowHeight="10.199999999999999" outlineLevelCol="1" x14ac:dyDescent="0.2"/>
  <cols>
    <col min="1" max="1" width="5" style="22" customWidth="1"/>
    <col min="2" max="2" width="35.6640625" style="11" bestFit="1" customWidth="1"/>
    <col min="3" max="3" width="11.44140625" style="11" customWidth="1"/>
    <col min="4" max="4" width="13.88671875" style="11" customWidth="1"/>
    <col min="5" max="5" width="6.77734375" style="11" customWidth="1" outlineLevel="1"/>
    <col min="6" max="6" width="6.44140625" style="22" customWidth="1" outlineLevel="1"/>
    <col min="7" max="7" width="6.21875" style="14" customWidth="1" outlineLevel="1"/>
    <col min="8" max="8" width="5.109375" style="33" customWidth="1" outlineLevel="1"/>
    <col min="9" max="9" width="6.44140625" style="58" customWidth="1" outlineLevel="1"/>
    <col min="10" max="10" width="6.88671875" style="22" customWidth="1"/>
    <col min="11" max="11" width="6.44140625" style="22" bestFit="1" customWidth="1"/>
    <col min="12" max="12" width="6.21875" style="22" hidden="1" customWidth="1"/>
    <col min="13" max="13" width="5.109375" style="22" bestFit="1" customWidth="1"/>
    <col min="14" max="14" width="6.44140625" style="22" bestFit="1" customWidth="1"/>
    <col min="15" max="15" width="7.5546875" style="22" bestFit="1" customWidth="1"/>
    <col min="16" max="16" width="12.44140625" style="28" bestFit="1" customWidth="1"/>
    <col min="17" max="17" width="9" style="46" hidden="1" customWidth="1" outlineLevel="1"/>
    <col min="18" max="18" width="2.6640625" style="29" customWidth="1" collapsed="1"/>
    <col min="19" max="77" width="2.5546875" style="29" customWidth="1"/>
    <col min="78" max="82" width="11" style="29" customWidth="1" outlineLevel="1"/>
    <col min="83" max="16384" width="11" style="11"/>
  </cols>
  <sheetData>
    <row r="1" spans="1:82" ht="14.4" x14ac:dyDescent="0.3">
      <c r="A1" s="127" t="s">
        <v>27</v>
      </c>
      <c r="B1" s="127"/>
      <c r="C1" s="127"/>
      <c r="D1" s="127"/>
      <c r="E1" s="9"/>
      <c r="F1" s="9"/>
      <c r="G1" s="9"/>
      <c r="H1" s="50"/>
      <c r="I1" s="50"/>
      <c r="J1" s="10"/>
      <c r="K1" s="10"/>
      <c r="L1" s="10"/>
      <c r="M1" s="10"/>
      <c r="N1" s="10"/>
      <c r="O1" s="10"/>
      <c r="P1" s="26"/>
      <c r="Q1" s="29">
        <v>0</v>
      </c>
      <c r="S1" s="30" t="s">
        <v>54</v>
      </c>
    </row>
    <row r="2" spans="1:82" ht="12" x14ac:dyDescent="0.25">
      <c r="A2" s="112" t="s">
        <v>0</v>
      </c>
      <c r="B2" s="112"/>
      <c r="C2" s="128" t="str">
        <f>'Tableau de bord'!C2</f>
        <v>Test</v>
      </c>
      <c r="D2" s="128"/>
      <c r="E2" s="12"/>
      <c r="F2" s="12"/>
      <c r="G2" s="12"/>
      <c r="H2" s="51"/>
      <c r="I2" s="51"/>
      <c r="J2" s="13"/>
      <c r="K2" s="13"/>
      <c r="L2" s="13"/>
      <c r="M2" s="13"/>
      <c r="N2" s="13"/>
      <c r="O2" s="13"/>
      <c r="P2" s="26"/>
      <c r="Q2" s="31">
        <f ca="1">TODAY()</f>
        <v>43530</v>
      </c>
      <c r="U2" s="29" t="s">
        <v>55</v>
      </c>
      <c r="Z2" s="32"/>
      <c r="AB2" s="29" t="s">
        <v>57</v>
      </c>
    </row>
    <row r="3" spans="1:82" ht="12" x14ac:dyDescent="0.25">
      <c r="A3" s="112" t="s">
        <v>28</v>
      </c>
      <c r="B3" s="112"/>
      <c r="C3" s="128" t="str">
        <f>'Tableau de bord'!C3</f>
        <v>HH</v>
      </c>
      <c r="D3" s="128"/>
      <c r="E3" s="12"/>
      <c r="F3" s="12"/>
      <c r="G3" s="12"/>
      <c r="H3" s="51"/>
      <c r="I3" s="51"/>
      <c r="J3" s="13"/>
      <c r="K3" s="13"/>
      <c r="L3" s="13"/>
      <c r="M3" s="13"/>
      <c r="N3" s="13"/>
      <c r="O3" s="13"/>
      <c r="P3" s="26"/>
      <c r="Q3" s="33">
        <f>WEEKNUM(Q4,2)</f>
        <v>52</v>
      </c>
    </row>
    <row r="4" spans="1:82" ht="10.5" customHeight="1" x14ac:dyDescent="0.25">
      <c r="A4" s="130" t="s">
        <v>1</v>
      </c>
      <c r="B4" s="131"/>
      <c r="C4" s="129">
        <f>'Tableau de bord'!C5</f>
        <v>43460</v>
      </c>
      <c r="D4" s="129"/>
      <c r="E4" s="15"/>
      <c r="F4" s="15"/>
      <c r="G4" s="15"/>
      <c r="H4" s="52"/>
      <c r="I4" s="52"/>
      <c r="J4" s="13"/>
      <c r="K4" s="13"/>
      <c r="L4" s="13"/>
      <c r="M4" s="13"/>
      <c r="N4" s="13"/>
      <c r="O4" s="13"/>
      <c r="P4" s="26"/>
      <c r="Q4" s="31">
        <f>C4+Q1*7</f>
        <v>43460</v>
      </c>
      <c r="U4" s="29" t="s">
        <v>56</v>
      </c>
      <c r="Z4" s="34"/>
      <c r="AB4" s="29" t="s">
        <v>58</v>
      </c>
    </row>
    <row r="5" spans="1:82" ht="12" x14ac:dyDescent="0.25">
      <c r="A5" s="112" t="s">
        <v>59</v>
      </c>
      <c r="B5" s="112"/>
      <c r="C5" s="135"/>
      <c r="D5" s="135"/>
      <c r="E5" s="16"/>
      <c r="F5" s="16"/>
      <c r="G5" s="16"/>
      <c r="H5" s="53"/>
      <c r="I5" s="53"/>
      <c r="J5" s="13"/>
      <c r="K5" s="13"/>
      <c r="L5" s="13"/>
      <c r="M5" s="13"/>
      <c r="N5" s="13"/>
      <c r="O5" s="13"/>
      <c r="P5" s="26"/>
      <c r="Q5" s="33">
        <f ca="1">YEAR(Q2)</f>
        <v>2019</v>
      </c>
    </row>
    <row r="6" spans="1:82" ht="28.2" customHeight="1" x14ac:dyDescent="0.2">
      <c r="A6" s="136" t="s">
        <v>62</v>
      </c>
      <c r="B6" s="136"/>
      <c r="C6" s="136"/>
      <c r="D6" s="136"/>
      <c r="E6" s="17"/>
      <c r="F6" s="17"/>
      <c r="G6" s="17"/>
      <c r="H6" s="54"/>
      <c r="I6" s="54"/>
      <c r="J6" s="18"/>
      <c r="K6" s="18"/>
      <c r="L6" s="18"/>
      <c r="M6" s="18"/>
      <c r="N6" s="18"/>
      <c r="O6" s="18"/>
      <c r="P6" s="26"/>
      <c r="Q6" s="35">
        <f ca="1">_xlfn.ISOWEEKNUM(Q2)</f>
        <v>10</v>
      </c>
      <c r="R6" s="36">
        <f>YEAR(Q4)</f>
        <v>2018</v>
      </c>
      <c r="S6" s="36">
        <f ca="1">IF(S$8=1,R$6+1,R$6)</f>
        <v>2019</v>
      </c>
      <c r="T6" s="36">
        <f t="shared" ref="T6:BY6" ca="1" si="0">IF(T$8=1,S$6+1,S$6)</f>
        <v>2019</v>
      </c>
      <c r="U6" s="36">
        <f t="shared" ca="1" si="0"/>
        <v>2019</v>
      </c>
      <c r="V6" s="36">
        <f t="shared" ca="1" si="0"/>
        <v>2019</v>
      </c>
      <c r="W6" s="36">
        <f t="shared" ca="1" si="0"/>
        <v>2019</v>
      </c>
      <c r="X6" s="36">
        <f t="shared" ca="1" si="0"/>
        <v>2019</v>
      </c>
      <c r="Y6" s="36">
        <f t="shared" ca="1" si="0"/>
        <v>2019</v>
      </c>
      <c r="Z6" s="36">
        <f t="shared" ca="1" si="0"/>
        <v>2019</v>
      </c>
      <c r="AA6" s="36">
        <f t="shared" ca="1" si="0"/>
        <v>2019</v>
      </c>
      <c r="AB6" s="36">
        <f t="shared" ca="1" si="0"/>
        <v>2019</v>
      </c>
      <c r="AC6" s="36">
        <f t="shared" ca="1" si="0"/>
        <v>2019</v>
      </c>
      <c r="AD6" s="36">
        <f t="shared" ca="1" si="0"/>
        <v>2019</v>
      </c>
      <c r="AE6" s="36">
        <f t="shared" ca="1" si="0"/>
        <v>2019</v>
      </c>
      <c r="AF6" s="36">
        <f t="shared" ca="1" si="0"/>
        <v>2019</v>
      </c>
      <c r="AG6" s="36">
        <f t="shared" ca="1" si="0"/>
        <v>2019</v>
      </c>
      <c r="AH6" s="36">
        <f t="shared" ca="1" si="0"/>
        <v>2019</v>
      </c>
      <c r="AI6" s="36">
        <f t="shared" ca="1" si="0"/>
        <v>2019</v>
      </c>
      <c r="AJ6" s="36">
        <f t="shared" ca="1" si="0"/>
        <v>2019</v>
      </c>
      <c r="AK6" s="36">
        <f t="shared" ca="1" si="0"/>
        <v>2019</v>
      </c>
      <c r="AL6" s="36">
        <f t="shared" ca="1" si="0"/>
        <v>2019</v>
      </c>
      <c r="AM6" s="36">
        <f t="shared" ca="1" si="0"/>
        <v>2019</v>
      </c>
      <c r="AN6" s="36">
        <f t="shared" ca="1" si="0"/>
        <v>2019</v>
      </c>
      <c r="AO6" s="36">
        <f t="shared" ca="1" si="0"/>
        <v>2019</v>
      </c>
      <c r="AP6" s="36">
        <f t="shared" ca="1" si="0"/>
        <v>2019</v>
      </c>
      <c r="AQ6" s="36">
        <f t="shared" ca="1" si="0"/>
        <v>2019</v>
      </c>
      <c r="AR6" s="36">
        <f t="shared" ca="1" si="0"/>
        <v>2019</v>
      </c>
      <c r="AS6" s="36">
        <f t="shared" ca="1" si="0"/>
        <v>2019</v>
      </c>
      <c r="AT6" s="36">
        <f t="shared" ca="1" si="0"/>
        <v>2019</v>
      </c>
      <c r="AU6" s="36">
        <f t="shared" ca="1" si="0"/>
        <v>2019</v>
      </c>
      <c r="AV6" s="36">
        <f t="shared" ca="1" si="0"/>
        <v>2019</v>
      </c>
      <c r="AW6" s="36">
        <f t="shared" ca="1" si="0"/>
        <v>2019</v>
      </c>
      <c r="AX6" s="36">
        <f t="shared" ca="1" si="0"/>
        <v>2019</v>
      </c>
      <c r="AY6" s="36">
        <f t="shared" ca="1" si="0"/>
        <v>2019</v>
      </c>
      <c r="AZ6" s="36">
        <f t="shared" ca="1" si="0"/>
        <v>2019</v>
      </c>
      <c r="BA6" s="36">
        <f t="shared" ca="1" si="0"/>
        <v>2019</v>
      </c>
      <c r="BB6" s="36">
        <f t="shared" ca="1" si="0"/>
        <v>2019</v>
      </c>
      <c r="BC6" s="36">
        <f t="shared" ca="1" si="0"/>
        <v>2019</v>
      </c>
      <c r="BD6" s="36">
        <f t="shared" ca="1" si="0"/>
        <v>2019</v>
      </c>
      <c r="BE6" s="36">
        <f t="shared" ca="1" si="0"/>
        <v>2019</v>
      </c>
      <c r="BF6" s="36">
        <f t="shared" ca="1" si="0"/>
        <v>2019</v>
      </c>
      <c r="BG6" s="36">
        <f t="shared" ca="1" si="0"/>
        <v>2019</v>
      </c>
      <c r="BH6" s="36">
        <f t="shared" ca="1" si="0"/>
        <v>2019</v>
      </c>
      <c r="BI6" s="36">
        <f t="shared" ca="1" si="0"/>
        <v>2019</v>
      </c>
      <c r="BJ6" s="36">
        <f t="shared" ca="1" si="0"/>
        <v>2019</v>
      </c>
      <c r="BK6" s="36">
        <f t="shared" ca="1" si="0"/>
        <v>2019</v>
      </c>
      <c r="BL6" s="36">
        <f t="shared" ca="1" si="0"/>
        <v>2019</v>
      </c>
      <c r="BM6" s="36">
        <f t="shared" ca="1" si="0"/>
        <v>2019</v>
      </c>
      <c r="BN6" s="36">
        <f t="shared" ca="1" si="0"/>
        <v>2019</v>
      </c>
      <c r="BO6" s="36">
        <f t="shared" ca="1" si="0"/>
        <v>2019</v>
      </c>
      <c r="BP6" s="36">
        <f t="shared" ca="1" si="0"/>
        <v>2019</v>
      </c>
      <c r="BQ6" s="36">
        <f t="shared" ca="1" si="0"/>
        <v>2019</v>
      </c>
      <c r="BR6" s="36">
        <f t="shared" ca="1" si="0"/>
        <v>2019</v>
      </c>
      <c r="BS6" s="36">
        <f t="shared" ca="1" si="0"/>
        <v>2020</v>
      </c>
      <c r="BT6" s="36">
        <f t="shared" ca="1" si="0"/>
        <v>2020</v>
      </c>
      <c r="BU6" s="36">
        <f t="shared" ca="1" si="0"/>
        <v>2020</v>
      </c>
      <c r="BV6" s="36">
        <f t="shared" ca="1" si="0"/>
        <v>2020</v>
      </c>
      <c r="BW6" s="36">
        <f t="shared" ca="1" si="0"/>
        <v>2020</v>
      </c>
      <c r="BX6" s="36">
        <f t="shared" ca="1" si="0"/>
        <v>2020</v>
      </c>
      <c r="BY6" s="36">
        <f t="shared" ca="1" si="0"/>
        <v>2020</v>
      </c>
    </row>
    <row r="7" spans="1:82" s="21" customFormat="1" ht="13.95" customHeight="1" x14ac:dyDescent="0.2">
      <c r="A7" s="19"/>
      <c r="B7" s="20"/>
      <c r="C7" s="20"/>
      <c r="D7" s="20"/>
      <c r="E7" s="20"/>
      <c r="F7" s="20"/>
      <c r="G7" s="20"/>
      <c r="H7" s="55"/>
      <c r="I7" s="55"/>
      <c r="J7" s="20"/>
      <c r="K7" s="20"/>
      <c r="L7" s="20"/>
      <c r="M7" s="20"/>
      <c r="N7" s="20"/>
      <c r="O7" s="20"/>
      <c r="P7" s="27"/>
      <c r="Q7" s="37"/>
      <c r="R7" s="38" t="str">
        <f>TEXT((DATE(R6,1,3)-WEEKDAY(DATE(R6,1,3))+7*R8),"mmm")</f>
        <v>déc</v>
      </c>
      <c r="S7" s="38" t="str">
        <f t="shared" ref="S7:BY7" ca="1" si="1">TEXT((DATE(S6,1,3)-WEEKDAY(DATE(S6,1,3))+7*S8),"mmm")</f>
        <v>janv</v>
      </c>
      <c r="T7" s="38" t="str">
        <f t="shared" ca="1" si="1"/>
        <v>janv</v>
      </c>
      <c r="U7" s="38" t="str">
        <f t="shared" ca="1" si="1"/>
        <v>janv</v>
      </c>
      <c r="V7" s="38" t="str">
        <f t="shared" ca="1" si="1"/>
        <v>janv</v>
      </c>
      <c r="W7" s="38" t="str">
        <f t="shared" ca="1" si="1"/>
        <v>févr</v>
      </c>
      <c r="X7" s="38" t="str">
        <f t="shared" ca="1" si="1"/>
        <v>févr</v>
      </c>
      <c r="Y7" s="38" t="str">
        <f t="shared" ca="1" si="1"/>
        <v>févr</v>
      </c>
      <c r="Z7" s="38" t="str">
        <f t="shared" ca="1" si="1"/>
        <v>févr</v>
      </c>
      <c r="AA7" s="38" t="str">
        <f t="shared" ca="1" si="1"/>
        <v>mars</v>
      </c>
      <c r="AB7" s="38" t="str">
        <f t="shared" ca="1" si="1"/>
        <v>mars</v>
      </c>
      <c r="AC7" s="38" t="str">
        <f t="shared" ca="1" si="1"/>
        <v>mars</v>
      </c>
      <c r="AD7" s="38" t="str">
        <f t="shared" ca="1" si="1"/>
        <v>mars</v>
      </c>
      <c r="AE7" s="38" t="str">
        <f t="shared" ca="1" si="1"/>
        <v>mars</v>
      </c>
      <c r="AF7" s="38" t="str">
        <f t="shared" ca="1" si="1"/>
        <v>avr</v>
      </c>
      <c r="AG7" s="38" t="str">
        <f t="shared" ca="1" si="1"/>
        <v>avr</v>
      </c>
      <c r="AH7" s="38" t="str">
        <f t="shared" ca="1" si="1"/>
        <v>avr</v>
      </c>
      <c r="AI7" s="38" t="str">
        <f t="shared" ca="1" si="1"/>
        <v>avr</v>
      </c>
      <c r="AJ7" s="38" t="str">
        <f t="shared" ca="1" si="1"/>
        <v>mai</v>
      </c>
      <c r="AK7" s="38" t="str">
        <f t="shared" ca="1" si="1"/>
        <v>mai</v>
      </c>
      <c r="AL7" s="38" t="str">
        <f t="shared" ca="1" si="1"/>
        <v>mai</v>
      </c>
      <c r="AM7" s="38" t="str">
        <f t="shared" ca="1" si="1"/>
        <v>mai</v>
      </c>
      <c r="AN7" s="38" t="str">
        <f t="shared" ca="1" si="1"/>
        <v>juin</v>
      </c>
      <c r="AO7" s="38" t="str">
        <f t="shared" ca="1" si="1"/>
        <v>juin</v>
      </c>
      <c r="AP7" s="38" t="str">
        <f t="shared" ca="1" si="1"/>
        <v>juin</v>
      </c>
      <c r="AQ7" s="38" t="str">
        <f t="shared" ca="1" si="1"/>
        <v>juin</v>
      </c>
      <c r="AR7" s="38" t="str">
        <f t="shared" ca="1" si="1"/>
        <v>juin</v>
      </c>
      <c r="AS7" s="38" t="str">
        <f t="shared" ca="1" si="1"/>
        <v>juil</v>
      </c>
      <c r="AT7" s="38" t="str">
        <f t="shared" ca="1" si="1"/>
        <v>juil</v>
      </c>
      <c r="AU7" s="38" t="str">
        <f t="shared" ca="1" si="1"/>
        <v>juil</v>
      </c>
      <c r="AV7" s="38" t="str">
        <f t="shared" ca="1" si="1"/>
        <v>juil</v>
      </c>
      <c r="AW7" s="38" t="str">
        <f t="shared" ca="1" si="1"/>
        <v>août</v>
      </c>
      <c r="AX7" s="38" t="str">
        <f t="shared" ca="1" si="1"/>
        <v>août</v>
      </c>
      <c r="AY7" s="38" t="str">
        <f t="shared" ca="1" si="1"/>
        <v>août</v>
      </c>
      <c r="AZ7" s="38" t="str">
        <f t="shared" ca="1" si="1"/>
        <v>août</v>
      </c>
      <c r="BA7" s="38" t="str">
        <f t="shared" ca="1" si="1"/>
        <v>août</v>
      </c>
      <c r="BB7" s="38" t="str">
        <f t="shared" ca="1" si="1"/>
        <v>sept</v>
      </c>
      <c r="BC7" s="38" t="str">
        <f t="shared" ca="1" si="1"/>
        <v>sept</v>
      </c>
      <c r="BD7" s="38" t="str">
        <f t="shared" ca="1" si="1"/>
        <v>sept</v>
      </c>
      <c r="BE7" s="38" t="str">
        <f t="shared" ca="1" si="1"/>
        <v>sept</v>
      </c>
      <c r="BF7" s="38" t="str">
        <f t="shared" ca="1" si="1"/>
        <v>oct</v>
      </c>
      <c r="BG7" s="38" t="str">
        <f t="shared" ca="1" si="1"/>
        <v>oct</v>
      </c>
      <c r="BH7" s="38" t="str">
        <f t="shared" ca="1" si="1"/>
        <v>oct</v>
      </c>
      <c r="BI7" s="38" t="str">
        <f t="shared" ca="1" si="1"/>
        <v>oct</v>
      </c>
      <c r="BJ7" s="38" t="str">
        <f t="shared" ca="1" si="1"/>
        <v>nov</v>
      </c>
      <c r="BK7" s="38" t="str">
        <f t="shared" ca="1" si="1"/>
        <v>nov</v>
      </c>
      <c r="BL7" s="38" t="str">
        <f t="shared" ca="1" si="1"/>
        <v>nov</v>
      </c>
      <c r="BM7" s="38" t="str">
        <f t="shared" ca="1" si="1"/>
        <v>nov</v>
      </c>
      <c r="BN7" s="38" t="str">
        <f t="shared" ca="1" si="1"/>
        <v>nov</v>
      </c>
      <c r="BO7" s="38" t="str">
        <f t="shared" ca="1" si="1"/>
        <v>déc</v>
      </c>
      <c r="BP7" s="38" t="str">
        <f t="shared" ca="1" si="1"/>
        <v>déc</v>
      </c>
      <c r="BQ7" s="38" t="str">
        <f t="shared" ca="1" si="1"/>
        <v>déc</v>
      </c>
      <c r="BR7" s="38" t="str">
        <f t="shared" ca="1" si="1"/>
        <v>déc</v>
      </c>
      <c r="BS7" s="38" t="str">
        <f t="shared" ca="1" si="1"/>
        <v>janv</v>
      </c>
      <c r="BT7" s="38" t="str">
        <f t="shared" ca="1" si="1"/>
        <v>janv</v>
      </c>
      <c r="BU7" s="38" t="str">
        <f t="shared" ca="1" si="1"/>
        <v>janv</v>
      </c>
      <c r="BV7" s="38" t="str">
        <f t="shared" ca="1" si="1"/>
        <v>janv</v>
      </c>
      <c r="BW7" s="38" t="str">
        <f t="shared" ca="1" si="1"/>
        <v>févr</v>
      </c>
      <c r="BX7" s="38" t="str">
        <f t="shared" ca="1" si="1"/>
        <v>févr</v>
      </c>
      <c r="BY7" s="38" t="str">
        <f t="shared" ca="1" si="1"/>
        <v>févr</v>
      </c>
      <c r="BZ7" s="39"/>
      <c r="CA7" s="39"/>
      <c r="CB7" s="39"/>
      <c r="CC7" s="39"/>
      <c r="CD7" s="39"/>
    </row>
    <row r="8" spans="1:82" s="22" customFormat="1" ht="10.199999999999999" customHeight="1" x14ac:dyDescent="0.2">
      <c r="A8" s="143" t="s">
        <v>37</v>
      </c>
      <c r="B8" s="146" t="s">
        <v>29</v>
      </c>
      <c r="C8" s="146" t="s">
        <v>36</v>
      </c>
      <c r="D8" s="146" t="s">
        <v>43</v>
      </c>
      <c r="E8" s="139" t="s">
        <v>35</v>
      </c>
      <c r="F8" s="140"/>
      <c r="G8" s="140"/>
      <c r="H8" s="56"/>
      <c r="I8" s="57"/>
      <c r="J8" s="118" t="s">
        <v>38</v>
      </c>
      <c r="K8" s="119"/>
      <c r="L8" s="119"/>
      <c r="M8" s="119"/>
      <c r="N8" s="120"/>
      <c r="O8" s="121" t="s">
        <v>30</v>
      </c>
      <c r="P8" s="124" t="s">
        <v>39</v>
      </c>
      <c r="Q8" s="37"/>
      <c r="R8" s="40">
        <f>Q3</f>
        <v>52</v>
      </c>
      <c r="S8" s="40">
        <f ca="1">VALUE(IF(R8=VLOOKUP(R6,Liste!$A$3:$B$13,2,FALSE),"1",R8+1))</f>
        <v>1</v>
      </c>
      <c r="T8" s="40">
        <f ca="1">VALUE(IF(S8=VLOOKUP(S6,Liste!$A$3:$B$13,2,FALSE),"1",S8+1))</f>
        <v>2</v>
      </c>
      <c r="U8" s="40">
        <f ca="1">VALUE(IF(T8=VLOOKUP(T6,Liste!$A$3:$B$13,2,FALSE),"1",T8+1))</f>
        <v>3</v>
      </c>
      <c r="V8" s="40">
        <f ca="1">VALUE(IF(U8=VLOOKUP(U6,Liste!$A$3:$B$13,2,FALSE),"1",U8+1))</f>
        <v>4</v>
      </c>
      <c r="W8" s="40">
        <f ca="1">VALUE(IF(V8=VLOOKUP(V6,Liste!$A$3:$B$13,2,FALSE),"1",V8+1))</f>
        <v>5</v>
      </c>
      <c r="X8" s="40">
        <f ca="1">VALUE(IF(W8=VLOOKUP(W6,Liste!$A$3:$B$13,2,FALSE),"1",W8+1))</f>
        <v>6</v>
      </c>
      <c r="Y8" s="40">
        <f ca="1">VALUE(IF(X8=VLOOKUP(X6,Liste!$A$3:$B$13,2,FALSE),"1",X8+1))</f>
        <v>7</v>
      </c>
      <c r="Z8" s="40">
        <f ca="1">VALUE(IF(Y8=VLOOKUP(Y6,Liste!$A$3:$B$13,2,FALSE),"1",Y8+1))</f>
        <v>8</v>
      </c>
      <c r="AA8" s="40">
        <f ca="1">VALUE(IF(Z8=VLOOKUP(Z6,Liste!$A$3:$B$13,2,FALSE),"1",Z8+1))</f>
        <v>9</v>
      </c>
      <c r="AB8" s="40">
        <f ca="1">VALUE(IF(AA8=VLOOKUP(AA6,Liste!$A$3:$B$13,2,FALSE),"1",AA8+1))</f>
        <v>10</v>
      </c>
      <c r="AC8" s="40">
        <f ca="1">VALUE(IF(AB8=VLOOKUP(AB6,Liste!$A$3:$B$13,2,FALSE),"1",AB8+1))</f>
        <v>11</v>
      </c>
      <c r="AD8" s="40">
        <f ca="1">VALUE(IF(AC8=VLOOKUP(AC6,Liste!$A$3:$B$13,2,FALSE),"1",AC8+1))</f>
        <v>12</v>
      </c>
      <c r="AE8" s="40">
        <f ca="1">VALUE(IF(AD8=VLOOKUP(AD6,Liste!$A$3:$B$13,2,FALSE),"1",AD8+1))</f>
        <v>13</v>
      </c>
      <c r="AF8" s="40">
        <f ca="1">VALUE(IF(AE8=VLOOKUP(AE6,Liste!$A$3:$B$13,2,FALSE),"1",AE8+1))</f>
        <v>14</v>
      </c>
      <c r="AG8" s="40">
        <f ca="1">VALUE(IF(AF8=VLOOKUP(AF6,Liste!$A$3:$B$13,2,FALSE),"1",AF8+1))</f>
        <v>15</v>
      </c>
      <c r="AH8" s="40">
        <f ca="1">VALUE(IF(AG8=VLOOKUP(AG6,Liste!$A$3:$B$13,2,FALSE),"1",AG8+1))</f>
        <v>16</v>
      </c>
      <c r="AI8" s="40">
        <f ca="1">VALUE(IF(AH8=VLOOKUP(AH6,Liste!$A$3:$B$13,2,FALSE),"1",AH8+1))</f>
        <v>17</v>
      </c>
      <c r="AJ8" s="40">
        <f ca="1">VALUE(IF(AI8=VLOOKUP(AI6,Liste!$A$3:$B$13,2,FALSE),"1",AI8+1))</f>
        <v>18</v>
      </c>
      <c r="AK8" s="40">
        <f ca="1">VALUE(IF(AJ8=VLOOKUP(AJ6,Liste!$A$3:$B$13,2,FALSE),"1",AJ8+1))</f>
        <v>19</v>
      </c>
      <c r="AL8" s="40">
        <f ca="1">VALUE(IF(AK8=VLOOKUP(AK6,Liste!$A$3:$B$13,2,FALSE),"1",AK8+1))</f>
        <v>20</v>
      </c>
      <c r="AM8" s="40">
        <f ca="1">VALUE(IF(AL8=VLOOKUP(AL6,Liste!$A$3:$B$13,2,FALSE),"1",AL8+1))</f>
        <v>21</v>
      </c>
      <c r="AN8" s="40">
        <f ca="1">VALUE(IF(AM8=VLOOKUP(AM6,Liste!$A$3:$B$13,2,FALSE),"1",AM8+1))</f>
        <v>22</v>
      </c>
      <c r="AO8" s="40">
        <f ca="1">VALUE(IF(AN8=VLOOKUP(AN6,Liste!$A$3:$B$13,2,FALSE),"1",AN8+1))</f>
        <v>23</v>
      </c>
      <c r="AP8" s="40">
        <f ca="1">VALUE(IF(AO8=VLOOKUP(AO6,Liste!$A$3:$B$13,2,FALSE),"1",AO8+1))</f>
        <v>24</v>
      </c>
      <c r="AQ8" s="40">
        <f ca="1">VALUE(IF(AP8=VLOOKUP(AP6,Liste!$A$3:$B$13,2,FALSE),"1",AP8+1))</f>
        <v>25</v>
      </c>
      <c r="AR8" s="40">
        <f ca="1">VALUE(IF(AQ8=VLOOKUP(AQ6,Liste!$A$3:$B$13,2,FALSE),"1",AQ8+1))</f>
        <v>26</v>
      </c>
      <c r="AS8" s="40">
        <f ca="1">VALUE(IF(AR8=VLOOKUP(AR6,Liste!$A$3:$B$13,2,FALSE),"1",AR8+1))</f>
        <v>27</v>
      </c>
      <c r="AT8" s="40">
        <f ca="1">VALUE(IF(AS8=VLOOKUP(AS6,Liste!$A$3:$B$13,2,FALSE),"1",AS8+1))</f>
        <v>28</v>
      </c>
      <c r="AU8" s="40">
        <f ca="1">VALUE(IF(AT8=VLOOKUP(AT6,Liste!$A$3:$B$13,2,FALSE),"1",AT8+1))</f>
        <v>29</v>
      </c>
      <c r="AV8" s="40">
        <f ca="1">VALUE(IF(AU8=VLOOKUP(AU6,Liste!$A$3:$B$13,2,FALSE),"1",AU8+1))</f>
        <v>30</v>
      </c>
      <c r="AW8" s="40">
        <f ca="1">VALUE(IF(AV8=VLOOKUP(AV6,Liste!$A$3:$B$13,2,FALSE),"1",AV8+1))</f>
        <v>31</v>
      </c>
      <c r="AX8" s="40">
        <f ca="1">VALUE(IF(AW8=VLOOKUP(AW6,Liste!$A$3:$B$13,2,FALSE),"1",AW8+1))</f>
        <v>32</v>
      </c>
      <c r="AY8" s="40">
        <f ca="1">VALUE(IF(AX8=VLOOKUP(AX6,Liste!$A$3:$B$13,2,FALSE),"1",AX8+1))</f>
        <v>33</v>
      </c>
      <c r="AZ8" s="40">
        <f ca="1">VALUE(IF(AY8=VLOOKUP(AY6,Liste!$A$3:$B$13,2,FALSE),"1",AY8+1))</f>
        <v>34</v>
      </c>
      <c r="BA8" s="40">
        <f ca="1">VALUE(IF(AZ8=VLOOKUP(AZ6,Liste!$A$3:$B$13,2,FALSE),"1",AZ8+1))</f>
        <v>35</v>
      </c>
      <c r="BB8" s="40">
        <f ca="1">VALUE(IF(BA8=VLOOKUP(BA6,Liste!$A$3:$B$13,2,FALSE),"1",BA8+1))</f>
        <v>36</v>
      </c>
      <c r="BC8" s="40">
        <f ca="1">VALUE(IF(BB8=VLOOKUP(BB6,Liste!$A$3:$B$13,2,FALSE),"1",BB8+1))</f>
        <v>37</v>
      </c>
      <c r="BD8" s="40">
        <f ca="1">VALUE(IF(BC8=VLOOKUP(BC6,Liste!$A$3:$B$13,2,FALSE),"1",BC8+1))</f>
        <v>38</v>
      </c>
      <c r="BE8" s="40">
        <f ca="1">VALUE(IF(BD8=VLOOKUP(BD6,Liste!$A$3:$B$13,2,FALSE),"1",BD8+1))</f>
        <v>39</v>
      </c>
      <c r="BF8" s="40">
        <f ca="1">VALUE(IF(BE8=VLOOKUP(BE6,Liste!$A$3:$B$13,2,FALSE),"1",BE8+1))</f>
        <v>40</v>
      </c>
      <c r="BG8" s="40">
        <f ca="1">VALUE(IF(BF8=VLOOKUP(BF6,Liste!$A$3:$B$13,2,FALSE),"1",BF8+1))</f>
        <v>41</v>
      </c>
      <c r="BH8" s="40">
        <f ca="1">VALUE(IF(BG8=VLOOKUP(BG6,Liste!$A$3:$B$13,2,FALSE),"1",BG8+1))</f>
        <v>42</v>
      </c>
      <c r="BI8" s="40">
        <f ca="1">VALUE(IF(BH8=VLOOKUP(BH6,Liste!$A$3:$B$13,2,FALSE),"1",BH8+1))</f>
        <v>43</v>
      </c>
      <c r="BJ8" s="40">
        <f ca="1">VALUE(IF(BI8=VLOOKUP(BI6,Liste!$A$3:$B$13,2,FALSE),"1",BI8+1))</f>
        <v>44</v>
      </c>
      <c r="BK8" s="40">
        <f ca="1">VALUE(IF(BJ8=VLOOKUP(BJ6,Liste!$A$3:$B$13,2,FALSE),"1",BJ8+1))</f>
        <v>45</v>
      </c>
      <c r="BL8" s="40">
        <f ca="1">VALUE(IF(BK8=VLOOKUP(BK6,Liste!$A$3:$B$13,2,FALSE),"1",BK8+1))</f>
        <v>46</v>
      </c>
      <c r="BM8" s="40">
        <f ca="1">VALUE(IF(BL8=VLOOKUP(BL6,Liste!$A$3:$B$13,2,FALSE),"1",BL8+1))</f>
        <v>47</v>
      </c>
      <c r="BN8" s="40">
        <f ca="1">VALUE(IF(BM8=VLOOKUP(BM6,Liste!$A$3:$B$13,2,FALSE),"1",BM8+1))</f>
        <v>48</v>
      </c>
      <c r="BO8" s="40">
        <f ca="1">VALUE(IF(BN8=VLOOKUP(BN6,Liste!$A$3:$B$13,2,FALSE),"1",BN8+1))</f>
        <v>49</v>
      </c>
      <c r="BP8" s="40">
        <f ca="1">VALUE(IF(BO8=VLOOKUP(BO6,Liste!$A$3:$B$13,2,FALSE),"1",BO8+1))</f>
        <v>50</v>
      </c>
      <c r="BQ8" s="40">
        <f ca="1">VALUE(IF(BP8=VLOOKUP(BP6,Liste!$A$3:$B$13,2,FALSE),"1",BP8+1))</f>
        <v>51</v>
      </c>
      <c r="BR8" s="40">
        <f ca="1">VALUE(IF(BQ8=VLOOKUP(BQ6,Liste!$A$3:$B$13,2,FALSE),"1",BQ8+1))</f>
        <v>52</v>
      </c>
      <c r="BS8" s="40">
        <f ca="1">VALUE(IF(BR8=VLOOKUP(BR6,Liste!$A$3:$B$13,2,FALSE),"1",BR8+1))</f>
        <v>1</v>
      </c>
      <c r="BT8" s="40">
        <f ca="1">VALUE(IF(BS8=VLOOKUP(BS6,Liste!$A$3:$B$13,2,FALSE),"1",BS8+1))</f>
        <v>2</v>
      </c>
      <c r="BU8" s="40">
        <f ca="1">VALUE(IF(BT8=VLOOKUP(BT6,Liste!$A$3:$B$13,2,FALSE),"1",BT8+1))</f>
        <v>3</v>
      </c>
      <c r="BV8" s="40">
        <f ca="1">VALUE(IF(BU8=VLOOKUP(BU6,Liste!$A$3:$B$13,2,FALSE),"1",BU8+1))</f>
        <v>4</v>
      </c>
      <c r="BW8" s="40">
        <f ca="1">VALUE(IF(BV8=VLOOKUP(BV6,Liste!$A$3:$B$13,2,FALSE),"1",BV8+1))</f>
        <v>5</v>
      </c>
      <c r="BX8" s="40">
        <f ca="1">VALUE(IF(BW8=VLOOKUP(BW6,Liste!$A$3:$B$13,2,FALSE),"1",BW8+1))</f>
        <v>6</v>
      </c>
      <c r="BY8" s="40">
        <f ca="1">VALUE(IF(BX8=VLOOKUP(BX6,Liste!$A$3:$B$13,2,FALSE),"1",BX8+1))</f>
        <v>7</v>
      </c>
      <c r="BZ8" s="116" t="s">
        <v>44</v>
      </c>
      <c r="CA8" s="116" t="s">
        <v>45</v>
      </c>
      <c r="CB8" s="116" t="s">
        <v>1</v>
      </c>
      <c r="CC8" s="116" t="s">
        <v>3</v>
      </c>
      <c r="CD8" s="116" t="s">
        <v>2</v>
      </c>
    </row>
    <row r="9" spans="1:82" s="22" customFormat="1" ht="15" customHeight="1" x14ac:dyDescent="0.2">
      <c r="A9" s="144"/>
      <c r="B9" s="147"/>
      <c r="C9" s="147"/>
      <c r="D9" s="147"/>
      <c r="E9" s="118" t="s">
        <v>1</v>
      </c>
      <c r="F9" s="120"/>
      <c r="G9" s="141" t="s">
        <v>2</v>
      </c>
      <c r="H9" s="137" t="s">
        <v>3</v>
      </c>
      <c r="I9" s="138"/>
      <c r="J9" s="118" t="s">
        <v>1</v>
      </c>
      <c r="K9" s="120"/>
      <c r="L9" s="25" t="s">
        <v>2</v>
      </c>
      <c r="M9" s="118" t="s">
        <v>3</v>
      </c>
      <c r="N9" s="120"/>
      <c r="O9" s="122"/>
      <c r="P9" s="125"/>
      <c r="Q9" s="37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41"/>
      <c r="AR9" s="41"/>
      <c r="AS9" s="41"/>
      <c r="AT9" s="41"/>
      <c r="AU9" s="41"/>
      <c r="AV9" s="41"/>
      <c r="AW9" s="41"/>
      <c r="AX9" s="41"/>
      <c r="AY9" s="41"/>
      <c r="AZ9" s="41"/>
      <c r="BA9" s="41"/>
      <c r="BB9" s="41"/>
      <c r="BC9" s="41"/>
      <c r="BD9" s="41"/>
      <c r="BE9" s="41"/>
      <c r="BF9" s="41"/>
      <c r="BG9" s="41"/>
      <c r="BH9" s="41"/>
      <c r="BI9" s="41"/>
      <c r="BJ9" s="41"/>
      <c r="BK9" s="41"/>
      <c r="BL9" s="41"/>
      <c r="BM9" s="41"/>
      <c r="BN9" s="41"/>
      <c r="BO9" s="41"/>
      <c r="BP9" s="41"/>
      <c r="BQ9" s="41"/>
      <c r="BR9" s="41"/>
      <c r="BS9" s="41"/>
      <c r="BT9" s="41"/>
      <c r="BU9" s="41"/>
      <c r="BV9" s="41"/>
      <c r="BW9" s="41"/>
      <c r="BX9" s="41"/>
      <c r="BY9" s="41"/>
      <c r="BZ9" s="117"/>
      <c r="CA9" s="117"/>
      <c r="CB9" s="117"/>
      <c r="CC9" s="117"/>
      <c r="CD9" s="117"/>
    </row>
    <row r="10" spans="1:82" s="22" customFormat="1" ht="15.6" customHeight="1" x14ac:dyDescent="0.2">
      <c r="A10" s="145"/>
      <c r="B10" s="148"/>
      <c r="C10" s="148"/>
      <c r="D10" s="148"/>
      <c r="E10" s="103" t="s">
        <v>8</v>
      </c>
      <c r="F10" s="103" t="s">
        <v>34</v>
      </c>
      <c r="G10" s="142"/>
      <c r="H10" s="104" t="s">
        <v>8</v>
      </c>
      <c r="I10" s="104" t="s">
        <v>34</v>
      </c>
      <c r="J10" s="103" t="s">
        <v>8</v>
      </c>
      <c r="K10" s="103" t="s">
        <v>34</v>
      </c>
      <c r="L10" s="105"/>
      <c r="M10" s="103" t="s">
        <v>8</v>
      </c>
      <c r="N10" s="106" t="s">
        <v>34</v>
      </c>
      <c r="O10" s="123"/>
      <c r="P10" s="126"/>
      <c r="Q10" s="42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41"/>
      <c r="AD10" s="41"/>
      <c r="AE10" s="41"/>
      <c r="AF10" s="41"/>
      <c r="AG10" s="41"/>
      <c r="AH10" s="41"/>
      <c r="AI10" s="41"/>
      <c r="AJ10" s="41"/>
      <c r="AK10" s="41"/>
      <c r="AL10" s="41"/>
      <c r="AM10" s="41"/>
      <c r="AN10" s="41"/>
      <c r="AO10" s="41"/>
      <c r="AP10" s="41"/>
      <c r="AQ10" s="41"/>
      <c r="AR10" s="41"/>
      <c r="AS10" s="41"/>
      <c r="AT10" s="41"/>
      <c r="AU10" s="41"/>
      <c r="AV10" s="41"/>
      <c r="AW10" s="41"/>
      <c r="AX10" s="41"/>
      <c r="AY10" s="41"/>
      <c r="AZ10" s="41"/>
      <c r="BA10" s="41"/>
      <c r="BB10" s="41"/>
      <c r="BC10" s="41"/>
      <c r="BD10" s="41"/>
      <c r="BE10" s="41"/>
      <c r="BF10" s="41"/>
      <c r="BG10" s="41"/>
      <c r="BH10" s="41"/>
      <c r="BI10" s="41"/>
      <c r="BJ10" s="41"/>
      <c r="BK10" s="41"/>
      <c r="BL10" s="41"/>
      <c r="BM10" s="41"/>
      <c r="BN10" s="41"/>
      <c r="BO10" s="41"/>
      <c r="BP10" s="41"/>
      <c r="BQ10" s="41"/>
      <c r="BR10" s="41"/>
      <c r="BS10" s="41"/>
      <c r="BT10" s="41"/>
      <c r="BU10" s="41"/>
      <c r="BV10" s="41"/>
      <c r="BW10" s="41"/>
      <c r="BX10" s="41"/>
      <c r="BY10" s="41"/>
      <c r="BZ10" s="117"/>
      <c r="CA10" s="117"/>
      <c r="CB10" s="117"/>
      <c r="CC10" s="117"/>
      <c r="CD10" s="117"/>
    </row>
    <row r="11" spans="1:82" s="14" customFormat="1" ht="12.9" customHeight="1" thickBot="1" x14ac:dyDescent="0.25">
      <c r="A11" s="107" t="s">
        <v>67</v>
      </c>
      <c r="B11" s="108" t="s">
        <v>96</v>
      </c>
      <c r="C11" s="63" t="s">
        <v>40</v>
      </c>
      <c r="D11" s="62"/>
      <c r="E11" s="98">
        <v>2</v>
      </c>
      <c r="F11" s="99">
        <v>2019</v>
      </c>
      <c r="G11" s="100">
        <v>3</v>
      </c>
      <c r="H11" s="101">
        <f ca="1">IF(E11=VLOOKUP(F11,Liste!$A$3:$B$13,2,FALSE),GANTT!G11,IF((GANTT!E11+GANTT!G11)&gt;VLOOKUP(GANTT!F11,Liste!$A$3:$B$13,2,FALSE),(GANTT!E11+GANTT!G11-VLOOKUP(GANTT!F11,Liste!$A$3:$B$13,2,FALSE)),GANTT!E11+GANTT!G11))</f>
        <v>5</v>
      </c>
      <c r="I11" s="91">
        <f ca="1">IF(OR(E11=VLOOKUP(F11,Liste!$A$3:$B$13,2,FALSE),(GANTT!E11+GANTT!G11)&gt;VLOOKUP(F11,Liste!$A$3:$B$13,2,FALSE)),GANTT!F11+1,GANTT!F11)</f>
        <v>2019</v>
      </c>
      <c r="J11" s="86">
        <f t="shared" ref="J11" si="2">VALUE(E11)</f>
        <v>2</v>
      </c>
      <c r="K11" s="102">
        <f t="shared" ref="K11" si="3">VALUE(F11)</f>
        <v>2019</v>
      </c>
      <c r="L11" s="92">
        <f t="shared" ref="L11" si="4">VALUE(G11)</f>
        <v>3</v>
      </c>
      <c r="M11" s="102">
        <f t="shared" ref="M11" ca="1" si="5">VALUE(H11)</f>
        <v>5</v>
      </c>
      <c r="N11" s="93">
        <f t="shared" ref="N11" ca="1" si="6">VALUE(I11)</f>
        <v>2019</v>
      </c>
      <c r="O11" s="111">
        <v>1</v>
      </c>
      <c r="P11" s="64" t="str">
        <f t="shared" ref="P11:P61" si="7">IF($O11=100%,"Terminée",IF(AND($M11&lt;$Q$6,$N11&lt;=$Q$5,$O11&lt;100%),"En retard",IF(AND($J11&gt;$Q$6,$K11&gt;=$Q$5),"Non commencée","En cours")))</f>
        <v>Terminée</v>
      </c>
      <c r="Q11" s="65"/>
      <c r="R11" s="66" t="str">
        <f t="shared" ref="R11:AA35" ca="1" si="8">IF(AND($C11="Objectif",$O11=100%,VALUE(R$6&amp;IF(R$8&lt;10,"0","")&amp;R$8)&gt;=VALUE($K11&amp;IF($J11&lt;10,"0","")&amp;$J11), VALUE(R$6&amp;IF(R$8&lt;10,"0","")&amp;R$8)&lt;=VALUE($N11&amp;IF($M11&lt;10,"0","")&amp;$M11)),2,IF(AND($C11="Objectif",$O11&lt;100%,VALUE(R$6&amp;IF(R$8&lt;10,"0","")&amp;R$8)&gt;=VALUE($K11&amp;IF($J11&lt;10,"0","")&amp;$J11), VALUE(R$6&amp;IF(R$8&lt;10,"0","")&amp;R$8)&lt;=VALUE($N11&amp;IF($M11&lt;10,"0","")&amp;$M11)),1,""))</f>
        <v/>
      </c>
      <c r="S11" s="66" t="str">
        <f t="shared" ca="1" si="8"/>
        <v/>
      </c>
      <c r="T11" s="66">
        <f t="shared" ca="1" si="8"/>
        <v>2</v>
      </c>
      <c r="U11" s="66">
        <f t="shared" ca="1" si="8"/>
        <v>2</v>
      </c>
      <c r="V11" s="66">
        <f t="shared" ca="1" si="8"/>
        <v>2</v>
      </c>
      <c r="W11" s="66">
        <f t="shared" ca="1" si="8"/>
        <v>2</v>
      </c>
      <c r="X11" s="66" t="str">
        <f t="shared" ca="1" si="8"/>
        <v/>
      </c>
      <c r="Y11" s="66" t="str">
        <f t="shared" ca="1" si="8"/>
        <v/>
      </c>
      <c r="Z11" s="66" t="str">
        <f t="shared" ca="1" si="8"/>
        <v/>
      </c>
      <c r="AA11" s="66" t="str">
        <f t="shared" ca="1" si="8"/>
        <v/>
      </c>
      <c r="AB11" s="66" t="str">
        <f t="shared" ref="AB11:AK35" ca="1" si="9">IF(AND($C11="Objectif",$O11=100%,VALUE(AB$6&amp;IF(AB$8&lt;10,"0","")&amp;AB$8)&gt;=VALUE($K11&amp;IF($J11&lt;10,"0","")&amp;$J11), VALUE(AB$6&amp;IF(AB$8&lt;10,"0","")&amp;AB$8)&lt;=VALUE($N11&amp;IF($M11&lt;10,"0","")&amp;$M11)),2,IF(AND($C11="Objectif",$O11&lt;100%,VALUE(AB$6&amp;IF(AB$8&lt;10,"0","")&amp;AB$8)&gt;=VALUE($K11&amp;IF($J11&lt;10,"0","")&amp;$J11), VALUE(AB$6&amp;IF(AB$8&lt;10,"0","")&amp;AB$8)&lt;=VALUE($N11&amp;IF($M11&lt;10,"0","")&amp;$M11)),1,""))</f>
        <v/>
      </c>
      <c r="AC11" s="66" t="str">
        <f t="shared" ca="1" si="9"/>
        <v/>
      </c>
      <c r="AD11" s="66" t="str">
        <f t="shared" ca="1" si="9"/>
        <v/>
      </c>
      <c r="AE11" s="66" t="str">
        <f t="shared" ca="1" si="9"/>
        <v/>
      </c>
      <c r="AF11" s="66" t="str">
        <f t="shared" ca="1" si="9"/>
        <v/>
      </c>
      <c r="AG11" s="66" t="str">
        <f t="shared" ca="1" si="9"/>
        <v/>
      </c>
      <c r="AH11" s="66" t="str">
        <f t="shared" ca="1" si="9"/>
        <v/>
      </c>
      <c r="AI11" s="66" t="str">
        <f t="shared" ca="1" si="9"/>
        <v/>
      </c>
      <c r="AJ11" s="66" t="str">
        <f t="shared" ca="1" si="9"/>
        <v/>
      </c>
      <c r="AK11" s="66" t="str">
        <f t="shared" ca="1" si="9"/>
        <v/>
      </c>
      <c r="AL11" s="66" t="str">
        <f t="shared" ref="AL11:AU35" ca="1" si="10">IF(AND($C11="Objectif",$O11=100%,VALUE(AL$6&amp;IF(AL$8&lt;10,"0","")&amp;AL$8)&gt;=VALUE($K11&amp;IF($J11&lt;10,"0","")&amp;$J11), VALUE(AL$6&amp;IF(AL$8&lt;10,"0","")&amp;AL$8)&lt;=VALUE($N11&amp;IF($M11&lt;10,"0","")&amp;$M11)),2,IF(AND($C11="Objectif",$O11&lt;100%,VALUE(AL$6&amp;IF(AL$8&lt;10,"0","")&amp;AL$8)&gt;=VALUE($K11&amp;IF($J11&lt;10,"0","")&amp;$J11), VALUE(AL$6&amp;IF(AL$8&lt;10,"0","")&amp;AL$8)&lt;=VALUE($N11&amp;IF($M11&lt;10,"0","")&amp;$M11)),1,""))</f>
        <v/>
      </c>
      <c r="AM11" s="66" t="str">
        <f t="shared" ca="1" si="10"/>
        <v/>
      </c>
      <c r="AN11" s="66" t="str">
        <f t="shared" ca="1" si="10"/>
        <v/>
      </c>
      <c r="AO11" s="66" t="str">
        <f t="shared" ca="1" si="10"/>
        <v/>
      </c>
      <c r="AP11" s="66" t="str">
        <f t="shared" ca="1" si="10"/>
        <v/>
      </c>
      <c r="AQ11" s="66" t="str">
        <f t="shared" ca="1" si="10"/>
        <v/>
      </c>
      <c r="AR11" s="66" t="str">
        <f t="shared" ca="1" si="10"/>
        <v/>
      </c>
      <c r="AS11" s="66" t="str">
        <f t="shared" ca="1" si="10"/>
        <v/>
      </c>
      <c r="AT11" s="66" t="str">
        <f t="shared" ca="1" si="10"/>
        <v/>
      </c>
      <c r="AU11" s="66" t="str">
        <f t="shared" ca="1" si="10"/>
        <v/>
      </c>
      <c r="AV11" s="66" t="str">
        <f t="shared" ref="AV11:BE35" ca="1" si="11">IF(AND($C11="Objectif",$O11=100%,VALUE(AV$6&amp;IF(AV$8&lt;10,"0","")&amp;AV$8)&gt;=VALUE($K11&amp;IF($J11&lt;10,"0","")&amp;$J11), VALUE(AV$6&amp;IF(AV$8&lt;10,"0","")&amp;AV$8)&lt;=VALUE($N11&amp;IF($M11&lt;10,"0","")&amp;$M11)),2,IF(AND($C11="Objectif",$O11&lt;100%,VALUE(AV$6&amp;IF(AV$8&lt;10,"0","")&amp;AV$8)&gt;=VALUE($K11&amp;IF($J11&lt;10,"0","")&amp;$J11), VALUE(AV$6&amp;IF(AV$8&lt;10,"0","")&amp;AV$8)&lt;=VALUE($N11&amp;IF($M11&lt;10,"0","")&amp;$M11)),1,""))</f>
        <v/>
      </c>
      <c r="AW11" s="66" t="str">
        <f t="shared" ca="1" si="11"/>
        <v/>
      </c>
      <c r="AX11" s="66" t="str">
        <f t="shared" ca="1" si="11"/>
        <v/>
      </c>
      <c r="AY11" s="66" t="str">
        <f t="shared" ca="1" si="11"/>
        <v/>
      </c>
      <c r="AZ11" s="66" t="str">
        <f t="shared" ca="1" si="11"/>
        <v/>
      </c>
      <c r="BA11" s="66" t="str">
        <f t="shared" ca="1" si="11"/>
        <v/>
      </c>
      <c r="BB11" s="66" t="str">
        <f t="shared" ca="1" si="11"/>
        <v/>
      </c>
      <c r="BC11" s="66" t="str">
        <f t="shared" ca="1" si="11"/>
        <v/>
      </c>
      <c r="BD11" s="66" t="str">
        <f t="shared" ca="1" si="11"/>
        <v/>
      </c>
      <c r="BE11" s="66" t="str">
        <f t="shared" ca="1" si="11"/>
        <v/>
      </c>
      <c r="BF11" s="66" t="str">
        <f t="shared" ref="BF11:BO35" ca="1" si="12">IF(AND($C11="Objectif",$O11=100%,VALUE(BF$6&amp;IF(BF$8&lt;10,"0","")&amp;BF$8)&gt;=VALUE($K11&amp;IF($J11&lt;10,"0","")&amp;$J11), VALUE(BF$6&amp;IF(BF$8&lt;10,"0","")&amp;BF$8)&lt;=VALUE($N11&amp;IF($M11&lt;10,"0","")&amp;$M11)),2,IF(AND($C11="Objectif",$O11&lt;100%,VALUE(BF$6&amp;IF(BF$8&lt;10,"0","")&amp;BF$8)&gt;=VALUE($K11&amp;IF($J11&lt;10,"0","")&amp;$J11), VALUE(BF$6&amp;IF(BF$8&lt;10,"0","")&amp;BF$8)&lt;=VALUE($N11&amp;IF($M11&lt;10,"0","")&amp;$M11)),1,""))</f>
        <v/>
      </c>
      <c r="BG11" s="66" t="str">
        <f t="shared" ca="1" si="12"/>
        <v/>
      </c>
      <c r="BH11" s="66" t="str">
        <f t="shared" ca="1" si="12"/>
        <v/>
      </c>
      <c r="BI11" s="66" t="str">
        <f t="shared" ca="1" si="12"/>
        <v/>
      </c>
      <c r="BJ11" s="66" t="str">
        <f t="shared" ca="1" si="12"/>
        <v/>
      </c>
      <c r="BK11" s="66" t="str">
        <f t="shared" ca="1" si="12"/>
        <v/>
      </c>
      <c r="BL11" s="66" t="str">
        <f t="shared" ca="1" si="12"/>
        <v/>
      </c>
      <c r="BM11" s="66" t="str">
        <f t="shared" ca="1" si="12"/>
        <v/>
      </c>
      <c r="BN11" s="66" t="str">
        <f t="shared" ca="1" si="12"/>
        <v/>
      </c>
      <c r="BO11" s="66" t="str">
        <f t="shared" ca="1" si="12"/>
        <v/>
      </c>
      <c r="BP11" s="66" t="str">
        <f t="shared" ref="BP11:BY35" ca="1" si="13">IF(AND($C11="Objectif",$O11=100%,VALUE(BP$6&amp;IF(BP$8&lt;10,"0","")&amp;BP$8)&gt;=VALUE($K11&amp;IF($J11&lt;10,"0","")&amp;$J11), VALUE(BP$6&amp;IF(BP$8&lt;10,"0","")&amp;BP$8)&lt;=VALUE($N11&amp;IF($M11&lt;10,"0","")&amp;$M11)),2,IF(AND($C11="Objectif",$O11&lt;100%,VALUE(BP$6&amp;IF(BP$8&lt;10,"0","")&amp;BP$8)&gt;=VALUE($K11&amp;IF($J11&lt;10,"0","")&amp;$J11), VALUE(BP$6&amp;IF(BP$8&lt;10,"0","")&amp;BP$8)&lt;=VALUE($N11&amp;IF($M11&lt;10,"0","")&amp;$M11)),1,""))</f>
        <v/>
      </c>
      <c r="BQ11" s="66" t="str">
        <f t="shared" ca="1" si="13"/>
        <v/>
      </c>
      <c r="BR11" s="66" t="str">
        <f t="shared" ca="1" si="13"/>
        <v/>
      </c>
      <c r="BS11" s="66" t="str">
        <f t="shared" ca="1" si="13"/>
        <v/>
      </c>
      <c r="BT11" s="66" t="str">
        <f t="shared" ca="1" si="13"/>
        <v/>
      </c>
      <c r="BU11" s="66" t="str">
        <f t="shared" ca="1" si="13"/>
        <v/>
      </c>
      <c r="BV11" s="66" t="str">
        <f t="shared" ca="1" si="13"/>
        <v/>
      </c>
      <c r="BW11" s="66" t="str">
        <f t="shared" ca="1" si="13"/>
        <v/>
      </c>
      <c r="BX11" s="66" t="str">
        <f t="shared" ca="1" si="13"/>
        <v/>
      </c>
      <c r="BY11" s="66" t="str">
        <f t="shared" ca="1" si="13"/>
        <v/>
      </c>
      <c r="BZ11" s="6" t="str">
        <f ca="1">IF(OR($E11&lt;$J11,$H11&lt;$M11),"OK","NO")</f>
        <v>NO</v>
      </c>
      <c r="CA11" s="6" t="str">
        <f t="shared" ref="CA11:CA61" ca="1" si="14">IF(AND($BZ11="OK",$H11&lt;$M11),"OK",IF($BZ11="NO","","NO"))</f>
        <v/>
      </c>
      <c r="CB11" s="7">
        <f t="shared" ref="CB11:CB61" si="15">DATE($K11,1,3)-WEEKDAY(DATE($K11,1,3),3)+7*($J11-1)</f>
        <v>43472</v>
      </c>
      <c r="CC11" s="7">
        <f t="shared" ref="CC11:CC61" ca="1" si="16">DATE($N11,1,3)-WEEKDAY(DATE($N11,1,3),3)+7*($M11-1)</f>
        <v>43493</v>
      </c>
      <c r="CD11" s="6">
        <f t="shared" ref="CD11:CD27" ca="1" si="17">CC11-CB11</f>
        <v>21</v>
      </c>
    </row>
    <row r="12" spans="1:82" s="14" customFormat="1" ht="12.9" customHeight="1" thickBot="1" x14ac:dyDescent="0.25">
      <c r="A12" s="61" t="s">
        <v>10</v>
      </c>
      <c r="B12" s="149">
        <v>1</v>
      </c>
      <c r="C12" s="63"/>
      <c r="D12" s="62"/>
      <c r="E12" s="97"/>
      <c r="F12" s="99">
        <v>2019</v>
      </c>
      <c r="G12" s="96"/>
      <c r="H12" s="95">
        <f ca="1">IF(E12=VLOOKUP(F12,Liste!$A$3:$B$13,2,FALSE),GANTT!G12,IF((GANTT!E12+GANTT!G12)&gt;VLOOKUP(GANTT!F12,Liste!$A$3:$B$13,2,FALSE),(GANTT!E12+GANTT!G12-VLOOKUP(GANTT!F12,Liste!$A$3:$B$13,2,FALSE)),GANTT!E12+GANTT!G12))</f>
        <v>0</v>
      </c>
      <c r="I12" s="81">
        <f ca="1">IF(OR(E12=VLOOKUP(F12,Liste!$A$3:$B$13,2,FALSE),(GANTT!E12+GANTT!G12)&gt;VLOOKUP(F12,Liste!$A$3:$B$13,2,FALSE)),GANTT!F12+1,GANTT!F12)</f>
        <v>2019</v>
      </c>
      <c r="J12" s="85">
        <f t="shared" ref="J12:J27" si="18">VALUE(E12)</f>
        <v>0</v>
      </c>
      <c r="K12" s="94">
        <f t="shared" ref="K12:K27" si="19">VALUE(F12)</f>
        <v>2019</v>
      </c>
      <c r="L12" s="87">
        <f t="shared" ref="L12:L27" si="20">VALUE(G12)</f>
        <v>0</v>
      </c>
      <c r="M12" s="94">
        <f t="shared" ref="M12:M27" ca="1" si="21">VALUE(H12)</f>
        <v>0</v>
      </c>
      <c r="N12" s="82">
        <f t="shared" ref="N12:N27" ca="1" si="22">VALUE(I12)</f>
        <v>2019</v>
      </c>
      <c r="O12" s="111">
        <v>0</v>
      </c>
      <c r="P12" s="64" t="str">
        <f t="shared" ca="1" si="7"/>
        <v>En retard</v>
      </c>
      <c r="Q12" s="65"/>
      <c r="R12" s="66" t="str">
        <f t="shared" ca="1" si="8"/>
        <v/>
      </c>
      <c r="S12" s="66" t="str">
        <f t="shared" ca="1" si="8"/>
        <v/>
      </c>
      <c r="T12" s="66" t="str">
        <f t="shared" ca="1" si="8"/>
        <v/>
      </c>
      <c r="U12" s="66" t="str">
        <f t="shared" ca="1" si="8"/>
        <v/>
      </c>
      <c r="V12" s="66" t="str">
        <f t="shared" ca="1" si="8"/>
        <v/>
      </c>
      <c r="W12" s="66" t="str">
        <f t="shared" ca="1" si="8"/>
        <v/>
      </c>
      <c r="X12" s="66" t="str">
        <f t="shared" ca="1" si="8"/>
        <v/>
      </c>
      <c r="Y12" s="66" t="str">
        <f t="shared" ca="1" si="8"/>
        <v/>
      </c>
      <c r="Z12" s="66" t="str">
        <f t="shared" ca="1" si="8"/>
        <v/>
      </c>
      <c r="AA12" s="66" t="str">
        <f t="shared" ca="1" si="8"/>
        <v/>
      </c>
      <c r="AB12" s="66" t="str">
        <f t="shared" ca="1" si="9"/>
        <v/>
      </c>
      <c r="AC12" s="66" t="str">
        <f t="shared" ca="1" si="9"/>
        <v/>
      </c>
      <c r="AD12" s="66" t="str">
        <f t="shared" ca="1" si="9"/>
        <v/>
      </c>
      <c r="AE12" s="66" t="str">
        <f t="shared" ca="1" si="9"/>
        <v/>
      </c>
      <c r="AF12" s="66" t="str">
        <f t="shared" ca="1" si="9"/>
        <v/>
      </c>
      <c r="AG12" s="66" t="str">
        <f t="shared" ca="1" si="9"/>
        <v/>
      </c>
      <c r="AH12" s="66" t="str">
        <f t="shared" ca="1" si="9"/>
        <v/>
      </c>
      <c r="AI12" s="66" t="str">
        <f t="shared" ca="1" si="9"/>
        <v/>
      </c>
      <c r="AJ12" s="66" t="str">
        <f t="shared" ca="1" si="9"/>
        <v/>
      </c>
      <c r="AK12" s="66" t="str">
        <f t="shared" ca="1" si="9"/>
        <v/>
      </c>
      <c r="AL12" s="66" t="str">
        <f t="shared" ca="1" si="10"/>
        <v/>
      </c>
      <c r="AM12" s="66" t="str">
        <f t="shared" ca="1" si="10"/>
        <v/>
      </c>
      <c r="AN12" s="66" t="str">
        <f t="shared" ca="1" si="10"/>
        <v/>
      </c>
      <c r="AO12" s="66" t="str">
        <f t="shared" ca="1" si="10"/>
        <v/>
      </c>
      <c r="AP12" s="66" t="str">
        <f t="shared" ca="1" si="10"/>
        <v/>
      </c>
      <c r="AQ12" s="66" t="str">
        <f t="shared" ca="1" si="10"/>
        <v/>
      </c>
      <c r="AR12" s="66" t="str">
        <f t="shared" ca="1" si="10"/>
        <v/>
      </c>
      <c r="AS12" s="66" t="str">
        <f t="shared" ca="1" si="10"/>
        <v/>
      </c>
      <c r="AT12" s="66" t="str">
        <f t="shared" ca="1" si="10"/>
        <v/>
      </c>
      <c r="AU12" s="66" t="str">
        <f t="shared" ca="1" si="10"/>
        <v/>
      </c>
      <c r="AV12" s="66" t="str">
        <f t="shared" ca="1" si="11"/>
        <v/>
      </c>
      <c r="AW12" s="66" t="str">
        <f t="shared" ca="1" si="11"/>
        <v/>
      </c>
      <c r="AX12" s="66" t="str">
        <f t="shared" ca="1" si="11"/>
        <v/>
      </c>
      <c r="AY12" s="66" t="str">
        <f t="shared" ca="1" si="11"/>
        <v/>
      </c>
      <c r="AZ12" s="66" t="str">
        <f t="shared" ca="1" si="11"/>
        <v/>
      </c>
      <c r="BA12" s="66" t="str">
        <f t="shared" ca="1" si="11"/>
        <v/>
      </c>
      <c r="BB12" s="66" t="str">
        <f t="shared" ca="1" si="11"/>
        <v/>
      </c>
      <c r="BC12" s="66" t="str">
        <f t="shared" ca="1" si="11"/>
        <v/>
      </c>
      <c r="BD12" s="66" t="str">
        <f t="shared" ca="1" si="11"/>
        <v/>
      </c>
      <c r="BE12" s="66" t="str">
        <f t="shared" ca="1" si="11"/>
        <v/>
      </c>
      <c r="BF12" s="66" t="str">
        <f t="shared" ca="1" si="12"/>
        <v/>
      </c>
      <c r="BG12" s="66" t="str">
        <f t="shared" ca="1" si="12"/>
        <v/>
      </c>
      <c r="BH12" s="66" t="str">
        <f t="shared" ca="1" si="12"/>
        <v/>
      </c>
      <c r="BI12" s="66" t="str">
        <f t="shared" ca="1" si="12"/>
        <v/>
      </c>
      <c r="BJ12" s="66" t="str">
        <f t="shared" ca="1" si="12"/>
        <v/>
      </c>
      <c r="BK12" s="66" t="str">
        <f t="shared" ca="1" si="12"/>
        <v/>
      </c>
      <c r="BL12" s="66" t="str">
        <f t="shared" ca="1" si="12"/>
        <v/>
      </c>
      <c r="BM12" s="66" t="str">
        <f t="shared" ca="1" si="12"/>
        <v/>
      </c>
      <c r="BN12" s="66" t="str">
        <f t="shared" ca="1" si="12"/>
        <v/>
      </c>
      <c r="BO12" s="66" t="str">
        <f t="shared" ca="1" si="12"/>
        <v/>
      </c>
      <c r="BP12" s="66" t="str">
        <f t="shared" ca="1" si="13"/>
        <v/>
      </c>
      <c r="BQ12" s="66" t="str">
        <f t="shared" ca="1" si="13"/>
        <v/>
      </c>
      <c r="BR12" s="66" t="str">
        <f t="shared" ca="1" si="13"/>
        <v/>
      </c>
      <c r="BS12" s="66" t="str">
        <f t="shared" ca="1" si="13"/>
        <v/>
      </c>
      <c r="BT12" s="66" t="str">
        <f t="shared" ca="1" si="13"/>
        <v/>
      </c>
      <c r="BU12" s="66" t="str">
        <f t="shared" ca="1" si="13"/>
        <v/>
      </c>
      <c r="BV12" s="66" t="str">
        <f t="shared" ca="1" si="13"/>
        <v/>
      </c>
      <c r="BW12" s="66" t="str">
        <f t="shared" ca="1" si="13"/>
        <v/>
      </c>
      <c r="BX12" s="66" t="str">
        <f t="shared" ca="1" si="13"/>
        <v/>
      </c>
      <c r="BY12" s="66" t="str">
        <f t="shared" ca="1" si="13"/>
        <v/>
      </c>
      <c r="BZ12" s="6" t="str">
        <f t="shared" ref="BZ12:BZ61" ca="1" si="23">IF(OR($E12&lt;$J12,$H12&lt;$M12),"OK","NO")</f>
        <v>NO</v>
      </c>
      <c r="CA12" s="6" t="str">
        <f t="shared" ca="1" si="14"/>
        <v/>
      </c>
      <c r="CB12" s="7">
        <f t="shared" si="15"/>
        <v>43458</v>
      </c>
      <c r="CC12" s="7">
        <f t="shared" ca="1" si="16"/>
        <v>43458</v>
      </c>
      <c r="CD12" s="6">
        <f t="shared" ca="1" si="17"/>
        <v>0</v>
      </c>
    </row>
    <row r="13" spans="1:82" s="14" customFormat="1" ht="12.6" customHeight="1" thickBot="1" x14ac:dyDescent="0.25">
      <c r="A13" s="61" t="s">
        <v>11</v>
      </c>
      <c r="B13" s="149">
        <v>2</v>
      </c>
      <c r="C13" s="63"/>
      <c r="D13" s="62"/>
      <c r="E13" s="97"/>
      <c r="F13" s="99">
        <v>2019</v>
      </c>
      <c r="G13" s="96"/>
      <c r="H13" s="95">
        <f ca="1">IF(E13=VLOOKUP(F13,Liste!$A$3:$B$13,2,FALSE),GANTT!G13,IF((GANTT!E13+GANTT!G13)&gt;VLOOKUP(GANTT!F13,Liste!$A$3:$B$13,2,FALSE),(GANTT!E13+GANTT!G13-VLOOKUP(GANTT!F13,Liste!$A$3:$B$13,2,FALSE)),GANTT!E13+GANTT!G13))</f>
        <v>0</v>
      </c>
      <c r="I13" s="81">
        <f ca="1">IF(OR(E13=VLOOKUP(F13,Liste!$A$3:$B$13,2,FALSE),(GANTT!E13+GANTT!G13)&gt;VLOOKUP(F13,Liste!$A$3:$B$13,2,FALSE)),GANTT!F13+1,GANTT!F13)</f>
        <v>2019</v>
      </c>
      <c r="J13" s="85">
        <f t="shared" si="18"/>
        <v>0</v>
      </c>
      <c r="K13" s="94">
        <f t="shared" si="19"/>
        <v>2019</v>
      </c>
      <c r="L13" s="87">
        <f t="shared" si="20"/>
        <v>0</v>
      </c>
      <c r="M13" s="94">
        <f t="shared" ca="1" si="21"/>
        <v>0</v>
      </c>
      <c r="N13" s="82">
        <f t="shared" ca="1" si="22"/>
        <v>2019</v>
      </c>
      <c r="O13" s="111">
        <v>0</v>
      </c>
      <c r="P13" s="64" t="str">
        <f t="shared" ca="1" si="7"/>
        <v>En retard</v>
      </c>
      <c r="Q13" s="65"/>
      <c r="R13" s="66" t="str">
        <f t="shared" ca="1" si="8"/>
        <v/>
      </c>
      <c r="S13" s="66" t="str">
        <f t="shared" ca="1" si="8"/>
        <v/>
      </c>
      <c r="T13" s="66" t="str">
        <f t="shared" ca="1" si="8"/>
        <v/>
      </c>
      <c r="U13" s="66" t="str">
        <f t="shared" ca="1" si="8"/>
        <v/>
      </c>
      <c r="V13" s="66" t="str">
        <f t="shared" ca="1" si="8"/>
        <v/>
      </c>
      <c r="W13" s="66" t="str">
        <f t="shared" ca="1" si="8"/>
        <v/>
      </c>
      <c r="X13" s="66" t="str">
        <f t="shared" ca="1" si="8"/>
        <v/>
      </c>
      <c r="Y13" s="66" t="str">
        <f t="shared" ca="1" si="8"/>
        <v/>
      </c>
      <c r="Z13" s="66" t="str">
        <f t="shared" ca="1" si="8"/>
        <v/>
      </c>
      <c r="AA13" s="66" t="str">
        <f t="shared" ca="1" si="8"/>
        <v/>
      </c>
      <c r="AB13" s="66" t="str">
        <f t="shared" ca="1" si="9"/>
        <v/>
      </c>
      <c r="AC13" s="66" t="str">
        <f t="shared" ca="1" si="9"/>
        <v/>
      </c>
      <c r="AD13" s="66" t="str">
        <f t="shared" ca="1" si="9"/>
        <v/>
      </c>
      <c r="AE13" s="66" t="str">
        <f t="shared" ca="1" si="9"/>
        <v/>
      </c>
      <c r="AF13" s="66" t="str">
        <f t="shared" ca="1" si="9"/>
        <v/>
      </c>
      <c r="AG13" s="66" t="str">
        <f t="shared" ca="1" si="9"/>
        <v/>
      </c>
      <c r="AH13" s="66" t="str">
        <f t="shared" ca="1" si="9"/>
        <v/>
      </c>
      <c r="AI13" s="66" t="str">
        <f t="shared" ca="1" si="9"/>
        <v/>
      </c>
      <c r="AJ13" s="66" t="str">
        <f t="shared" ca="1" si="9"/>
        <v/>
      </c>
      <c r="AK13" s="66" t="str">
        <f t="shared" ca="1" si="9"/>
        <v/>
      </c>
      <c r="AL13" s="66" t="str">
        <f t="shared" ca="1" si="10"/>
        <v/>
      </c>
      <c r="AM13" s="66" t="str">
        <f t="shared" ca="1" si="10"/>
        <v/>
      </c>
      <c r="AN13" s="66" t="str">
        <f t="shared" ca="1" si="10"/>
        <v/>
      </c>
      <c r="AO13" s="66" t="str">
        <f t="shared" ca="1" si="10"/>
        <v/>
      </c>
      <c r="AP13" s="66" t="str">
        <f t="shared" ca="1" si="10"/>
        <v/>
      </c>
      <c r="AQ13" s="66" t="str">
        <f t="shared" ca="1" si="10"/>
        <v/>
      </c>
      <c r="AR13" s="66" t="str">
        <f t="shared" ca="1" si="10"/>
        <v/>
      </c>
      <c r="AS13" s="66" t="str">
        <f t="shared" ca="1" si="10"/>
        <v/>
      </c>
      <c r="AT13" s="66" t="str">
        <f t="shared" ca="1" si="10"/>
        <v/>
      </c>
      <c r="AU13" s="66" t="str">
        <f t="shared" ca="1" si="10"/>
        <v/>
      </c>
      <c r="AV13" s="66" t="str">
        <f t="shared" ca="1" si="11"/>
        <v/>
      </c>
      <c r="AW13" s="66" t="str">
        <f t="shared" ca="1" si="11"/>
        <v/>
      </c>
      <c r="AX13" s="66" t="str">
        <f t="shared" ca="1" si="11"/>
        <v/>
      </c>
      <c r="AY13" s="66" t="str">
        <f t="shared" ca="1" si="11"/>
        <v/>
      </c>
      <c r="AZ13" s="66" t="str">
        <f t="shared" ca="1" si="11"/>
        <v/>
      </c>
      <c r="BA13" s="66" t="str">
        <f t="shared" ca="1" si="11"/>
        <v/>
      </c>
      <c r="BB13" s="66" t="str">
        <f t="shared" ca="1" si="11"/>
        <v/>
      </c>
      <c r="BC13" s="66" t="str">
        <f t="shared" ca="1" si="11"/>
        <v/>
      </c>
      <c r="BD13" s="66" t="str">
        <f t="shared" ca="1" si="11"/>
        <v/>
      </c>
      <c r="BE13" s="66" t="str">
        <f t="shared" ca="1" si="11"/>
        <v/>
      </c>
      <c r="BF13" s="66" t="str">
        <f t="shared" ca="1" si="12"/>
        <v/>
      </c>
      <c r="BG13" s="66" t="str">
        <f t="shared" ca="1" si="12"/>
        <v/>
      </c>
      <c r="BH13" s="66" t="str">
        <f t="shared" ca="1" si="12"/>
        <v/>
      </c>
      <c r="BI13" s="66" t="str">
        <f t="shared" ca="1" si="12"/>
        <v/>
      </c>
      <c r="BJ13" s="66" t="str">
        <f t="shared" ca="1" si="12"/>
        <v/>
      </c>
      <c r="BK13" s="66" t="str">
        <f t="shared" ca="1" si="12"/>
        <v/>
      </c>
      <c r="BL13" s="66" t="str">
        <f t="shared" ca="1" si="12"/>
        <v/>
      </c>
      <c r="BM13" s="66" t="str">
        <f t="shared" ca="1" si="12"/>
        <v/>
      </c>
      <c r="BN13" s="66" t="str">
        <f t="shared" ca="1" si="12"/>
        <v/>
      </c>
      <c r="BO13" s="66" t="str">
        <f t="shared" ca="1" si="12"/>
        <v/>
      </c>
      <c r="BP13" s="66" t="str">
        <f t="shared" ca="1" si="13"/>
        <v/>
      </c>
      <c r="BQ13" s="66" t="str">
        <f t="shared" ca="1" si="13"/>
        <v/>
      </c>
      <c r="BR13" s="66" t="str">
        <f t="shared" ca="1" si="13"/>
        <v/>
      </c>
      <c r="BS13" s="66" t="str">
        <f t="shared" ca="1" si="13"/>
        <v/>
      </c>
      <c r="BT13" s="66" t="str">
        <f t="shared" ca="1" si="13"/>
        <v/>
      </c>
      <c r="BU13" s="66" t="str">
        <f t="shared" ca="1" si="13"/>
        <v/>
      </c>
      <c r="BV13" s="66" t="str">
        <f t="shared" ca="1" si="13"/>
        <v/>
      </c>
      <c r="BW13" s="66" t="str">
        <f t="shared" ca="1" si="13"/>
        <v/>
      </c>
      <c r="BX13" s="66" t="str">
        <f t="shared" ca="1" si="13"/>
        <v/>
      </c>
      <c r="BY13" s="66" t="str">
        <f t="shared" ca="1" si="13"/>
        <v/>
      </c>
      <c r="BZ13" s="6" t="str">
        <f t="shared" ca="1" si="23"/>
        <v>NO</v>
      </c>
      <c r="CA13" s="6" t="str">
        <f t="shared" ca="1" si="14"/>
        <v/>
      </c>
      <c r="CB13" s="7">
        <f t="shared" si="15"/>
        <v>43458</v>
      </c>
      <c r="CC13" s="7">
        <f t="shared" ca="1" si="16"/>
        <v>43458</v>
      </c>
      <c r="CD13" s="6">
        <f t="shared" ca="1" si="17"/>
        <v>0</v>
      </c>
    </row>
    <row r="14" spans="1:82" s="14" customFormat="1" ht="12.9" customHeight="1" thickBot="1" x14ac:dyDescent="0.25">
      <c r="A14" s="61" t="s">
        <v>12</v>
      </c>
      <c r="B14" s="149">
        <v>3</v>
      </c>
      <c r="C14" s="63"/>
      <c r="D14" s="62"/>
      <c r="E14" s="97"/>
      <c r="F14" s="99">
        <v>2019</v>
      </c>
      <c r="G14" s="96"/>
      <c r="H14" s="95">
        <f ca="1">IF(E14=VLOOKUP(F14,Liste!$A$3:$B$13,2,FALSE),GANTT!G14,IF((GANTT!E14+GANTT!G14)&gt;VLOOKUP(GANTT!F14,Liste!$A$3:$B$13,2,FALSE),(GANTT!E14+GANTT!G14-VLOOKUP(GANTT!F14,Liste!$A$3:$B$13,2,FALSE)),GANTT!E14+GANTT!G14))</f>
        <v>0</v>
      </c>
      <c r="I14" s="81">
        <f ca="1">IF(OR(E14=VLOOKUP(F14,Liste!$A$3:$B$13,2,FALSE),(GANTT!E14+GANTT!G14)&gt;VLOOKUP(F14,Liste!$A$3:$B$13,2,FALSE)),GANTT!F14+1,GANTT!F14)</f>
        <v>2019</v>
      </c>
      <c r="J14" s="85">
        <f t="shared" si="18"/>
        <v>0</v>
      </c>
      <c r="K14" s="94">
        <f t="shared" si="19"/>
        <v>2019</v>
      </c>
      <c r="L14" s="87">
        <f t="shared" si="20"/>
        <v>0</v>
      </c>
      <c r="M14" s="94">
        <f t="shared" ca="1" si="21"/>
        <v>0</v>
      </c>
      <c r="N14" s="82">
        <f t="shared" ca="1" si="22"/>
        <v>2019</v>
      </c>
      <c r="O14" s="111">
        <v>0</v>
      </c>
      <c r="P14" s="64" t="str">
        <f t="shared" ca="1" si="7"/>
        <v>En retard</v>
      </c>
      <c r="Q14" s="65"/>
      <c r="R14" s="66" t="str">
        <f t="shared" ca="1" si="8"/>
        <v/>
      </c>
      <c r="S14" s="66" t="str">
        <f t="shared" ca="1" si="8"/>
        <v/>
      </c>
      <c r="T14" s="66" t="str">
        <f t="shared" ca="1" si="8"/>
        <v/>
      </c>
      <c r="U14" s="66" t="str">
        <f t="shared" ca="1" si="8"/>
        <v/>
      </c>
      <c r="V14" s="66" t="str">
        <f t="shared" ca="1" si="8"/>
        <v/>
      </c>
      <c r="W14" s="66" t="str">
        <f t="shared" ca="1" si="8"/>
        <v/>
      </c>
      <c r="X14" s="66" t="str">
        <f t="shared" ca="1" si="8"/>
        <v/>
      </c>
      <c r="Y14" s="66" t="str">
        <f t="shared" ca="1" si="8"/>
        <v/>
      </c>
      <c r="Z14" s="66" t="str">
        <f t="shared" ca="1" si="8"/>
        <v/>
      </c>
      <c r="AA14" s="66" t="str">
        <f t="shared" ca="1" si="8"/>
        <v/>
      </c>
      <c r="AB14" s="66" t="str">
        <f t="shared" ca="1" si="9"/>
        <v/>
      </c>
      <c r="AC14" s="66" t="str">
        <f t="shared" ca="1" si="9"/>
        <v/>
      </c>
      <c r="AD14" s="66" t="str">
        <f t="shared" ca="1" si="9"/>
        <v/>
      </c>
      <c r="AE14" s="66" t="str">
        <f t="shared" ca="1" si="9"/>
        <v/>
      </c>
      <c r="AF14" s="66" t="str">
        <f t="shared" ca="1" si="9"/>
        <v/>
      </c>
      <c r="AG14" s="66" t="str">
        <f t="shared" ca="1" si="9"/>
        <v/>
      </c>
      <c r="AH14" s="66" t="str">
        <f t="shared" ca="1" si="9"/>
        <v/>
      </c>
      <c r="AI14" s="66" t="str">
        <f t="shared" ca="1" si="9"/>
        <v/>
      </c>
      <c r="AJ14" s="66" t="str">
        <f t="shared" ca="1" si="9"/>
        <v/>
      </c>
      <c r="AK14" s="66" t="str">
        <f t="shared" ca="1" si="9"/>
        <v/>
      </c>
      <c r="AL14" s="66" t="str">
        <f t="shared" ca="1" si="10"/>
        <v/>
      </c>
      <c r="AM14" s="66" t="str">
        <f t="shared" ca="1" si="10"/>
        <v/>
      </c>
      <c r="AN14" s="66" t="str">
        <f t="shared" ca="1" si="10"/>
        <v/>
      </c>
      <c r="AO14" s="66" t="str">
        <f t="shared" ca="1" si="10"/>
        <v/>
      </c>
      <c r="AP14" s="66" t="str">
        <f t="shared" ca="1" si="10"/>
        <v/>
      </c>
      <c r="AQ14" s="66" t="str">
        <f t="shared" ca="1" si="10"/>
        <v/>
      </c>
      <c r="AR14" s="66" t="str">
        <f t="shared" ca="1" si="10"/>
        <v/>
      </c>
      <c r="AS14" s="66" t="str">
        <f t="shared" ca="1" si="10"/>
        <v/>
      </c>
      <c r="AT14" s="66" t="str">
        <f t="shared" ca="1" si="10"/>
        <v/>
      </c>
      <c r="AU14" s="66" t="str">
        <f t="shared" ca="1" si="10"/>
        <v/>
      </c>
      <c r="AV14" s="66" t="str">
        <f t="shared" ca="1" si="11"/>
        <v/>
      </c>
      <c r="AW14" s="66" t="str">
        <f t="shared" ca="1" si="11"/>
        <v/>
      </c>
      <c r="AX14" s="66" t="str">
        <f t="shared" ca="1" si="11"/>
        <v/>
      </c>
      <c r="AY14" s="66" t="str">
        <f t="shared" ca="1" si="11"/>
        <v/>
      </c>
      <c r="AZ14" s="66" t="str">
        <f t="shared" ca="1" si="11"/>
        <v/>
      </c>
      <c r="BA14" s="66" t="str">
        <f t="shared" ca="1" si="11"/>
        <v/>
      </c>
      <c r="BB14" s="66" t="str">
        <f t="shared" ca="1" si="11"/>
        <v/>
      </c>
      <c r="BC14" s="66" t="str">
        <f t="shared" ca="1" si="11"/>
        <v/>
      </c>
      <c r="BD14" s="66" t="str">
        <f t="shared" ca="1" si="11"/>
        <v/>
      </c>
      <c r="BE14" s="66" t="str">
        <f t="shared" ca="1" si="11"/>
        <v/>
      </c>
      <c r="BF14" s="66" t="str">
        <f t="shared" ca="1" si="12"/>
        <v/>
      </c>
      <c r="BG14" s="66" t="str">
        <f t="shared" ca="1" si="12"/>
        <v/>
      </c>
      <c r="BH14" s="66" t="str">
        <f t="shared" ca="1" si="12"/>
        <v/>
      </c>
      <c r="BI14" s="66" t="str">
        <f t="shared" ca="1" si="12"/>
        <v/>
      </c>
      <c r="BJ14" s="66" t="str">
        <f t="shared" ca="1" si="12"/>
        <v/>
      </c>
      <c r="BK14" s="66" t="str">
        <f t="shared" ca="1" si="12"/>
        <v/>
      </c>
      <c r="BL14" s="66" t="str">
        <f t="shared" ca="1" si="12"/>
        <v/>
      </c>
      <c r="BM14" s="66" t="str">
        <f t="shared" ca="1" si="12"/>
        <v/>
      </c>
      <c r="BN14" s="66" t="str">
        <f t="shared" ca="1" si="12"/>
        <v/>
      </c>
      <c r="BO14" s="66" t="str">
        <f t="shared" ca="1" si="12"/>
        <v/>
      </c>
      <c r="BP14" s="66" t="str">
        <f t="shared" ca="1" si="13"/>
        <v/>
      </c>
      <c r="BQ14" s="66" t="str">
        <f t="shared" ca="1" si="13"/>
        <v/>
      </c>
      <c r="BR14" s="66" t="str">
        <f t="shared" ca="1" si="13"/>
        <v/>
      </c>
      <c r="BS14" s="66" t="str">
        <f t="shared" ca="1" si="13"/>
        <v/>
      </c>
      <c r="BT14" s="66" t="str">
        <f t="shared" ca="1" si="13"/>
        <v/>
      </c>
      <c r="BU14" s="66" t="str">
        <f t="shared" ca="1" si="13"/>
        <v/>
      </c>
      <c r="BV14" s="66" t="str">
        <f t="shared" ca="1" si="13"/>
        <v/>
      </c>
      <c r="BW14" s="66" t="str">
        <f t="shared" ca="1" si="13"/>
        <v/>
      </c>
      <c r="BX14" s="66" t="str">
        <f t="shared" ca="1" si="13"/>
        <v/>
      </c>
      <c r="BY14" s="66" t="str">
        <f t="shared" ca="1" si="13"/>
        <v/>
      </c>
      <c r="BZ14" s="6" t="str">
        <f t="shared" ca="1" si="23"/>
        <v>NO</v>
      </c>
      <c r="CA14" s="6" t="str">
        <f t="shared" ca="1" si="14"/>
        <v/>
      </c>
      <c r="CB14" s="7">
        <f t="shared" si="15"/>
        <v>43458</v>
      </c>
      <c r="CC14" s="7">
        <f t="shared" ca="1" si="16"/>
        <v>43458</v>
      </c>
      <c r="CD14" s="6">
        <f t="shared" ca="1" si="17"/>
        <v>0</v>
      </c>
    </row>
    <row r="15" spans="1:82" s="14" customFormat="1" ht="12.9" customHeight="1" thickBot="1" x14ac:dyDescent="0.25">
      <c r="A15" s="61" t="s">
        <v>13</v>
      </c>
      <c r="B15" s="149">
        <v>4</v>
      </c>
      <c r="C15" s="63"/>
      <c r="D15" s="62"/>
      <c r="E15" s="97"/>
      <c r="F15" s="99">
        <v>2019</v>
      </c>
      <c r="G15" s="96"/>
      <c r="H15" s="95">
        <f ca="1">IF(E15=VLOOKUP(F15,Liste!$A$3:$B$13,2,FALSE),GANTT!G15,IF((GANTT!E15+GANTT!G15)&gt;VLOOKUP(GANTT!F15,Liste!$A$3:$B$13,2,FALSE),(GANTT!E15+GANTT!G15-VLOOKUP(GANTT!F15,Liste!$A$3:$B$13,2,FALSE)),GANTT!E15+GANTT!G15))</f>
        <v>0</v>
      </c>
      <c r="I15" s="81">
        <f ca="1">IF(OR(E15=VLOOKUP(F15,Liste!$A$3:$B$13,2,FALSE),(GANTT!E15+GANTT!G15)&gt;VLOOKUP(F15,Liste!$A$3:$B$13,2,FALSE)),GANTT!F15+1,GANTT!F15)</f>
        <v>2019</v>
      </c>
      <c r="J15" s="85">
        <f t="shared" si="18"/>
        <v>0</v>
      </c>
      <c r="K15" s="94">
        <f t="shared" si="19"/>
        <v>2019</v>
      </c>
      <c r="L15" s="87">
        <f t="shared" si="20"/>
        <v>0</v>
      </c>
      <c r="M15" s="94">
        <f t="shared" ca="1" si="21"/>
        <v>0</v>
      </c>
      <c r="N15" s="82">
        <f t="shared" ca="1" si="22"/>
        <v>2019</v>
      </c>
      <c r="O15" s="111">
        <v>0</v>
      </c>
      <c r="P15" s="64" t="str">
        <f t="shared" ca="1" si="7"/>
        <v>En retard</v>
      </c>
      <c r="Q15" s="65"/>
      <c r="R15" s="66" t="str">
        <f t="shared" ca="1" si="8"/>
        <v/>
      </c>
      <c r="S15" s="66" t="str">
        <f t="shared" ca="1" si="8"/>
        <v/>
      </c>
      <c r="T15" s="66" t="str">
        <f t="shared" ca="1" si="8"/>
        <v/>
      </c>
      <c r="U15" s="66" t="str">
        <f t="shared" ca="1" si="8"/>
        <v/>
      </c>
      <c r="V15" s="66" t="str">
        <f t="shared" ca="1" si="8"/>
        <v/>
      </c>
      <c r="W15" s="66" t="str">
        <f t="shared" ca="1" si="8"/>
        <v/>
      </c>
      <c r="X15" s="66" t="str">
        <f t="shared" ca="1" si="8"/>
        <v/>
      </c>
      <c r="Y15" s="66" t="str">
        <f t="shared" ca="1" si="8"/>
        <v/>
      </c>
      <c r="Z15" s="66" t="str">
        <f t="shared" ca="1" si="8"/>
        <v/>
      </c>
      <c r="AA15" s="66" t="str">
        <f t="shared" ca="1" si="8"/>
        <v/>
      </c>
      <c r="AB15" s="66" t="str">
        <f t="shared" ca="1" si="9"/>
        <v/>
      </c>
      <c r="AC15" s="66" t="str">
        <f t="shared" ca="1" si="9"/>
        <v/>
      </c>
      <c r="AD15" s="66" t="str">
        <f t="shared" ca="1" si="9"/>
        <v/>
      </c>
      <c r="AE15" s="66" t="str">
        <f t="shared" ca="1" si="9"/>
        <v/>
      </c>
      <c r="AF15" s="66" t="str">
        <f t="shared" ca="1" si="9"/>
        <v/>
      </c>
      <c r="AG15" s="66" t="str">
        <f t="shared" ca="1" si="9"/>
        <v/>
      </c>
      <c r="AH15" s="66" t="str">
        <f t="shared" ca="1" si="9"/>
        <v/>
      </c>
      <c r="AI15" s="66" t="str">
        <f t="shared" ca="1" si="9"/>
        <v/>
      </c>
      <c r="AJ15" s="66" t="str">
        <f t="shared" ca="1" si="9"/>
        <v/>
      </c>
      <c r="AK15" s="66" t="str">
        <f t="shared" ca="1" si="9"/>
        <v/>
      </c>
      <c r="AL15" s="66" t="str">
        <f t="shared" ca="1" si="10"/>
        <v/>
      </c>
      <c r="AM15" s="66" t="str">
        <f t="shared" ca="1" si="10"/>
        <v/>
      </c>
      <c r="AN15" s="66" t="str">
        <f t="shared" ca="1" si="10"/>
        <v/>
      </c>
      <c r="AO15" s="66" t="str">
        <f t="shared" ca="1" si="10"/>
        <v/>
      </c>
      <c r="AP15" s="66" t="str">
        <f t="shared" ca="1" si="10"/>
        <v/>
      </c>
      <c r="AQ15" s="66" t="str">
        <f t="shared" ca="1" si="10"/>
        <v/>
      </c>
      <c r="AR15" s="66" t="str">
        <f t="shared" ca="1" si="10"/>
        <v/>
      </c>
      <c r="AS15" s="66" t="str">
        <f t="shared" ca="1" si="10"/>
        <v/>
      </c>
      <c r="AT15" s="66" t="str">
        <f t="shared" ca="1" si="10"/>
        <v/>
      </c>
      <c r="AU15" s="66" t="str">
        <f t="shared" ca="1" si="10"/>
        <v/>
      </c>
      <c r="AV15" s="66" t="str">
        <f t="shared" ca="1" si="11"/>
        <v/>
      </c>
      <c r="AW15" s="66" t="str">
        <f t="shared" ca="1" si="11"/>
        <v/>
      </c>
      <c r="AX15" s="66" t="str">
        <f t="shared" ca="1" si="11"/>
        <v/>
      </c>
      <c r="AY15" s="66" t="str">
        <f t="shared" ca="1" si="11"/>
        <v/>
      </c>
      <c r="AZ15" s="66" t="str">
        <f t="shared" ca="1" si="11"/>
        <v/>
      </c>
      <c r="BA15" s="66" t="str">
        <f t="shared" ca="1" si="11"/>
        <v/>
      </c>
      <c r="BB15" s="66" t="str">
        <f t="shared" ca="1" si="11"/>
        <v/>
      </c>
      <c r="BC15" s="66" t="str">
        <f t="shared" ca="1" si="11"/>
        <v/>
      </c>
      <c r="BD15" s="66" t="str">
        <f t="shared" ca="1" si="11"/>
        <v/>
      </c>
      <c r="BE15" s="66" t="str">
        <f t="shared" ca="1" si="11"/>
        <v/>
      </c>
      <c r="BF15" s="66" t="str">
        <f t="shared" ca="1" si="12"/>
        <v/>
      </c>
      <c r="BG15" s="66" t="str">
        <f t="shared" ca="1" si="12"/>
        <v/>
      </c>
      <c r="BH15" s="66" t="str">
        <f t="shared" ca="1" si="12"/>
        <v/>
      </c>
      <c r="BI15" s="66" t="str">
        <f t="shared" ca="1" si="12"/>
        <v/>
      </c>
      <c r="BJ15" s="66" t="str">
        <f t="shared" ca="1" si="12"/>
        <v/>
      </c>
      <c r="BK15" s="66" t="str">
        <f t="shared" ca="1" si="12"/>
        <v/>
      </c>
      <c r="BL15" s="66" t="str">
        <f t="shared" ca="1" si="12"/>
        <v/>
      </c>
      <c r="BM15" s="66" t="str">
        <f t="shared" ca="1" si="12"/>
        <v/>
      </c>
      <c r="BN15" s="66" t="str">
        <f t="shared" ca="1" si="12"/>
        <v/>
      </c>
      <c r="BO15" s="66" t="str">
        <f t="shared" ca="1" si="12"/>
        <v/>
      </c>
      <c r="BP15" s="66" t="str">
        <f t="shared" ca="1" si="13"/>
        <v/>
      </c>
      <c r="BQ15" s="66" t="str">
        <f t="shared" ca="1" si="13"/>
        <v/>
      </c>
      <c r="BR15" s="66" t="str">
        <f t="shared" ca="1" si="13"/>
        <v/>
      </c>
      <c r="BS15" s="66" t="str">
        <f t="shared" ca="1" si="13"/>
        <v/>
      </c>
      <c r="BT15" s="66" t="str">
        <f t="shared" ca="1" si="13"/>
        <v/>
      </c>
      <c r="BU15" s="66" t="str">
        <f t="shared" ca="1" si="13"/>
        <v/>
      </c>
      <c r="BV15" s="66" t="str">
        <f t="shared" ca="1" si="13"/>
        <v/>
      </c>
      <c r="BW15" s="66" t="str">
        <f t="shared" ca="1" si="13"/>
        <v/>
      </c>
      <c r="BX15" s="66" t="str">
        <f t="shared" ca="1" si="13"/>
        <v/>
      </c>
      <c r="BY15" s="66" t="str">
        <f t="shared" ca="1" si="13"/>
        <v/>
      </c>
      <c r="BZ15" s="6" t="str">
        <f t="shared" ca="1" si="23"/>
        <v>NO</v>
      </c>
      <c r="CA15" s="6" t="str">
        <f t="shared" ca="1" si="14"/>
        <v/>
      </c>
      <c r="CB15" s="7">
        <f t="shared" si="15"/>
        <v>43458</v>
      </c>
      <c r="CC15" s="7">
        <f t="shared" ca="1" si="16"/>
        <v>43458</v>
      </c>
      <c r="CD15" s="6">
        <f t="shared" ca="1" si="17"/>
        <v>0</v>
      </c>
    </row>
    <row r="16" spans="1:82" s="14" customFormat="1" ht="12.9" customHeight="1" thickBot="1" x14ac:dyDescent="0.25">
      <c r="A16" s="61" t="s">
        <v>14</v>
      </c>
      <c r="B16" s="149">
        <v>5</v>
      </c>
      <c r="C16" s="63"/>
      <c r="D16" s="62"/>
      <c r="E16" s="97"/>
      <c r="F16" s="99">
        <v>2019</v>
      </c>
      <c r="G16" s="96"/>
      <c r="H16" s="95">
        <f ca="1">IF(E16=VLOOKUP(F16,Liste!$A$3:$B$13,2,FALSE),GANTT!G16,IF((GANTT!E16+GANTT!G16)&gt;VLOOKUP(GANTT!F16,Liste!$A$3:$B$13,2,FALSE),(GANTT!E16+GANTT!G16-VLOOKUP(GANTT!F16,Liste!$A$3:$B$13,2,FALSE)),GANTT!E16+GANTT!G16))</f>
        <v>0</v>
      </c>
      <c r="I16" s="81">
        <f ca="1">IF(OR(E16=VLOOKUP(F16,Liste!$A$3:$B$13,2,FALSE),(GANTT!E16+GANTT!G16)&gt;VLOOKUP(F16,Liste!$A$3:$B$13,2,FALSE)),GANTT!F16+1,GANTT!F16)</f>
        <v>2019</v>
      </c>
      <c r="J16" s="85">
        <f t="shared" si="18"/>
        <v>0</v>
      </c>
      <c r="K16" s="94">
        <f t="shared" si="19"/>
        <v>2019</v>
      </c>
      <c r="L16" s="87">
        <f t="shared" si="20"/>
        <v>0</v>
      </c>
      <c r="M16" s="94">
        <f t="shared" ca="1" si="21"/>
        <v>0</v>
      </c>
      <c r="N16" s="82">
        <f t="shared" ca="1" si="22"/>
        <v>2019</v>
      </c>
      <c r="O16" s="111">
        <v>0</v>
      </c>
      <c r="P16" s="64" t="str">
        <f t="shared" ca="1" si="7"/>
        <v>En retard</v>
      </c>
      <c r="Q16" s="65"/>
      <c r="R16" s="66" t="str">
        <f t="shared" ca="1" si="8"/>
        <v/>
      </c>
      <c r="S16" s="66" t="str">
        <f t="shared" ca="1" si="8"/>
        <v/>
      </c>
      <c r="T16" s="66" t="str">
        <f t="shared" ca="1" si="8"/>
        <v/>
      </c>
      <c r="U16" s="66" t="str">
        <f t="shared" ca="1" si="8"/>
        <v/>
      </c>
      <c r="V16" s="66" t="str">
        <f t="shared" ca="1" si="8"/>
        <v/>
      </c>
      <c r="W16" s="66" t="str">
        <f t="shared" ca="1" si="8"/>
        <v/>
      </c>
      <c r="X16" s="66" t="str">
        <f t="shared" ca="1" si="8"/>
        <v/>
      </c>
      <c r="Y16" s="66" t="str">
        <f t="shared" ca="1" si="8"/>
        <v/>
      </c>
      <c r="Z16" s="66" t="str">
        <f t="shared" ca="1" si="8"/>
        <v/>
      </c>
      <c r="AA16" s="66" t="str">
        <f t="shared" ca="1" si="8"/>
        <v/>
      </c>
      <c r="AB16" s="66" t="str">
        <f t="shared" ca="1" si="9"/>
        <v/>
      </c>
      <c r="AC16" s="66" t="str">
        <f t="shared" ca="1" si="9"/>
        <v/>
      </c>
      <c r="AD16" s="66" t="str">
        <f t="shared" ca="1" si="9"/>
        <v/>
      </c>
      <c r="AE16" s="66" t="str">
        <f t="shared" ca="1" si="9"/>
        <v/>
      </c>
      <c r="AF16" s="66" t="str">
        <f t="shared" ca="1" si="9"/>
        <v/>
      </c>
      <c r="AG16" s="66" t="str">
        <f t="shared" ca="1" si="9"/>
        <v/>
      </c>
      <c r="AH16" s="66" t="str">
        <f t="shared" ca="1" si="9"/>
        <v/>
      </c>
      <c r="AI16" s="66" t="str">
        <f t="shared" ca="1" si="9"/>
        <v/>
      </c>
      <c r="AJ16" s="66" t="str">
        <f t="shared" ca="1" si="9"/>
        <v/>
      </c>
      <c r="AK16" s="66" t="str">
        <f t="shared" ca="1" si="9"/>
        <v/>
      </c>
      <c r="AL16" s="66" t="str">
        <f t="shared" ca="1" si="10"/>
        <v/>
      </c>
      <c r="AM16" s="66" t="str">
        <f t="shared" ca="1" si="10"/>
        <v/>
      </c>
      <c r="AN16" s="66" t="str">
        <f t="shared" ca="1" si="10"/>
        <v/>
      </c>
      <c r="AO16" s="66" t="str">
        <f t="shared" ca="1" si="10"/>
        <v/>
      </c>
      <c r="AP16" s="66" t="str">
        <f t="shared" ca="1" si="10"/>
        <v/>
      </c>
      <c r="AQ16" s="66" t="str">
        <f t="shared" ca="1" si="10"/>
        <v/>
      </c>
      <c r="AR16" s="66" t="str">
        <f t="shared" ca="1" si="10"/>
        <v/>
      </c>
      <c r="AS16" s="66" t="str">
        <f t="shared" ca="1" si="10"/>
        <v/>
      </c>
      <c r="AT16" s="66" t="str">
        <f t="shared" ca="1" si="10"/>
        <v/>
      </c>
      <c r="AU16" s="66" t="str">
        <f t="shared" ca="1" si="10"/>
        <v/>
      </c>
      <c r="AV16" s="66" t="str">
        <f t="shared" ca="1" si="11"/>
        <v/>
      </c>
      <c r="AW16" s="66" t="str">
        <f t="shared" ca="1" si="11"/>
        <v/>
      </c>
      <c r="AX16" s="66" t="str">
        <f t="shared" ca="1" si="11"/>
        <v/>
      </c>
      <c r="AY16" s="66" t="str">
        <f t="shared" ca="1" si="11"/>
        <v/>
      </c>
      <c r="AZ16" s="66" t="str">
        <f t="shared" ca="1" si="11"/>
        <v/>
      </c>
      <c r="BA16" s="66" t="str">
        <f t="shared" ca="1" si="11"/>
        <v/>
      </c>
      <c r="BB16" s="66" t="str">
        <f t="shared" ca="1" si="11"/>
        <v/>
      </c>
      <c r="BC16" s="66" t="str">
        <f t="shared" ca="1" si="11"/>
        <v/>
      </c>
      <c r="BD16" s="66" t="str">
        <f t="shared" ca="1" si="11"/>
        <v/>
      </c>
      <c r="BE16" s="66" t="str">
        <f t="shared" ca="1" si="11"/>
        <v/>
      </c>
      <c r="BF16" s="66" t="str">
        <f t="shared" ca="1" si="12"/>
        <v/>
      </c>
      <c r="BG16" s="66" t="str">
        <f t="shared" ca="1" si="12"/>
        <v/>
      </c>
      <c r="BH16" s="66" t="str">
        <f t="shared" ca="1" si="12"/>
        <v/>
      </c>
      <c r="BI16" s="66" t="str">
        <f t="shared" ca="1" si="12"/>
        <v/>
      </c>
      <c r="BJ16" s="66" t="str">
        <f t="shared" ca="1" si="12"/>
        <v/>
      </c>
      <c r="BK16" s="66" t="str">
        <f t="shared" ca="1" si="12"/>
        <v/>
      </c>
      <c r="BL16" s="66" t="str">
        <f t="shared" ca="1" si="12"/>
        <v/>
      </c>
      <c r="BM16" s="66" t="str">
        <f t="shared" ca="1" si="12"/>
        <v/>
      </c>
      <c r="BN16" s="66" t="str">
        <f t="shared" ca="1" si="12"/>
        <v/>
      </c>
      <c r="BO16" s="66" t="str">
        <f t="shared" ca="1" si="12"/>
        <v/>
      </c>
      <c r="BP16" s="66" t="str">
        <f t="shared" ca="1" si="13"/>
        <v/>
      </c>
      <c r="BQ16" s="66" t="str">
        <f t="shared" ca="1" si="13"/>
        <v/>
      </c>
      <c r="BR16" s="66" t="str">
        <f t="shared" ca="1" si="13"/>
        <v/>
      </c>
      <c r="BS16" s="66" t="str">
        <f t="shared" ca="1" si="13"/>
        <v/>
      </c>
      <c r="BT16" s="66" t="str">
        <f t="shared" ca="1" si="13"/>
        <v/>
      </c>
      <c r="BU16" s="66" t="str">
        <f t="shared" ca="1" si="13"/>
        <v/>
      </c>
      <c r="BV16" s="66" t="str">
        <f t="shared" ca="1" si="13"/>
        <v/>
      </c>
      <c r="BW16" s="66" t="str">
        <f t="shared" ca="1" si="13"/>
        <v/>
      </c>
      <c r="BX16" s="66" t="str">
        <f t="shared" ca="1" si="13"/>
        <v/>
      </c>
      <c r="BY16" s="66" t="str">
        <f t="shared" ca="1" si="13"/>
        <v/>
      </c>
      <c r="BZ16" s="6" t="str">
        <f t="shared" ca="1" si="23"/>
        <v>NO</v>
      </c>
      <c r="CA16" s="6" t="str">
        <f t="shared" ca="1" si="14"/>
        <v/>
      </c>
      <c r="CB16" s="7">
        <f t="shared" si="15"/>
        <v>43458</v>
      </c>
      <c r="CC16" s="7">
        <f t="shared" ca="1" si="16"/>
        <v>43458</v>
      </c>
      <c r="CD16" s="6">
        <f t="shared" ca="1" si="17"/>
        <v>0</v>
      </c>
    </row>
    <row r="17" spans="1:82" s="14" customFormat="1" ht="12.9" customHeight="1" thickBot="1" x14ac:dyDescent="0.25">
      <c r="A17" s="61" t="s">
        <v>68</v>
      </c>
      <c r="B17" s="149">
        <v>6</v>
      </c>
      <c r="C17" s="63"/>
      <c r="D17" s="62"/>
      <c r="E17" s="97"/>
      <c r="F17" s="99">
        <v>2019</v>
      </c>
      <c r="G17" s="96"/>
      <c r="H17" s="95">
        <f ca="1">IF(E17=VLOOKUP(F17,Liste!$A$3:$B$13,2,FALSE),GANTT!G17,IF((GANTT!E17+GANTT!G17)&gt;VLOOKUP(GANTT!F17,Liste!$A$3:$B$13,2,FALSE),(GANTT!E17+GANTT!G17-VLOOKUP(GANTT!F17,Liste!$A$3:$B$13,2,FALSE)),GANTT!E17+GANTT!G17))</f>
        <v>0</v>
      </c>
      <c r="I17" s="81">
        <f ca="1">IF(OR(E17=VLOOKUP(F17,Liste!$A$3:$B$13,2,FALSE),(GANTT!E17+GANTT!G17)&gt;VLOOKUP(F17,Liste!$A$3:$B$13,2,FALSE)),GANTT!F17+1,GANTT!F17)</f>
        <v>2019</v>
      </c>
      <c r="J17" s="85">
        <f t="shared" si="18"/>
        <v>0</v>
      </c>
      <c r="K17" s="94">
        <f t="shared" si="19"/>
        <v>2019</v>
      </c>
      <c r="L17" s="87">
        <f t="shared" si="20"/>
        <v>0</v>
      </c>
      <c r="M17" s="94">
        <f t="shared" ca="1" si="21"/>
        <v>0</v>
      </c>
      <c r="N17" s="82">
        <f t="shared" ca="1" si="22"/>
        <v>2019</v>
      </c>
      <c r="O17" s="111">
        <v>0</v>
      </c>
      <c r="P17" s="64" t="str">
        <f t="shared" ca="1" si="7"/>
        <v>En retard</v>
      </c>
      <c r="Q17" s="65"/>
      <c r="R17" s="66" t="str">
        <f t="shared" ca="1" si="8"/>
        <v/>
      </c>
      <c r="S17" s="66" t="str">
        <f t="shared" ca="1" si="8"/>
        <v/>
      </c>
      <c r="T17" s="66" t="str">
        <f t="shared" ca="1" si="8"/>
        <v/>
      </c>
      <c r="U17" s="66" t="str">
        <f t="shared" ca="1" si="8"/>
        <v/>
      </c>
      <c r="V17" s="66" t="str">
        <f t="shared" ca="1" si="8"/>
        <v/>
      </c>
      <c r="W17" s="66" t="str">
        <f t="shared" ca="1" si="8"/>
        <v/>
      </c>
      <c r="X17" s="66" t="str">
        <f t="shared" ca="1" si="8"/>
        <v/>
      </c>
      <c r="Y17" s="66" t="str">
        <f t="shared" ca="1" si="8"/>
        <v/>
      </c>
      <c r="Z17" s="66" t="str">
        <f t="shared" ca="1" si="8"/>
        <v/>
      </c>
      <c r="AA17" s="66" t="str">
        <f t="shared" ca="1" si="8"/>
        <v/>
      </c>
      <c r="AB17" s="66" t="str">
        <f t="shared" ca="1" si="9"/>
        <v/>
      </c>
      <c r="AC17" s="66" t="str">
        <f t="shared" ca="1" si="9"/>
        <v/>
      </c>
      <c r="AD17" s="66" t="str">
        <f t="shared" ca="1" si="9"/>
        <v/>
      </c>
      <c r="AE17" s="66" t="str">
        <f t="shared" ca="1" si="9"/>
        <v/>
      </c>
      <c r="AF17" s="66" t="str">
        <f t="shared" ca="1" si="9"/>
        <v/>
      </c>
      <c r="AG17" s="66" t="str">
        <f t="shared" ca="1" si="9"/>
        <v/>
      </c>
      <c r="AH17" s="66" t="str">
        <f t="shared" ca="1" si="9"/>
        <v/>
      </c>
      <c r="AI17" s="66" t="str">
        <f t="shared" ca="1" si="9"/>
        <v/>
      </c>
      <c r="AJ17" s="66" t="str">
        <f t="shared" ca="1" si="9"/>
        <v/>
      </c>
      <c r="AK17" s="66" t="str">
        <f t="shared" ca="1" si="9"/>
        <v/>
      </c>
      <c r="AL17" s="66" t="str">
        <f t="shared" ca="1" si="10"/>
        <v/>
      </c>
      <c r="AM17" s="66" t="str">
        <f t="shared" ca="1" si="10"/>
        <v/>
      </c>
      <c r="AN17" s="66" t="str">
        <f t="shared" ca="1" si="10"/>
        <v/>
      </c>
      <c r="AO17" s="66" t="str">
        <f t="shared" ca="1" si="10"/>
        <v/>
      </c>
      <c r="AP17" s="66" t="str">
        <f t="shared" ca="1" si="10"/>
        <v/>
      </c>
      <c r="AQ17" s="66" t="str">
        <f t="shared" ca="1" si="10"/>
        <v/>
      </c>
      <c r="AR17" s="66" t="str">
        <f t="shared" ca="1" si="10"/>
        <v/>
      </c>
      <c r="AS17" s="66" t="str">
        <f t="shared" ca="1" si="10"/>
        <v/>
      </c>
      <c r="AT17" s="66" t="str">
        <f t="shared" ca="1" si="10"/>
        <v/>
      </c>
      <c r="AU17" s="66" t="str">
        <f t="shared" ca="1" si="10"/>
        <v/>
      </c>
      <c r="AV17" s="66" t="str">
        <f t="shared" ca="1" si="11"/>
        <v/>
      </c>
      <c r="AW17" s="66" t="str">
        <f t="shared" ca="1" si="11"/>
        <v/>
      </c>
      <c r="AX17" s="66" t="str">
        <f t="shared" ca="1" si="11"/>
        <v/>
      </c>
      <c r="AY17" s="66" t="str">
        <f t="shared" ca="1" si="11"/>
        <v/>
      </c>
      <c r="AZ17" s="66" t="str">
        <f t="shared" ca="1" si="11"/>
        <v/>
      </c>
      <c r="BA17" s="66" t="str">
        <f t="shared" ca="1" si="11"/>
        <v/>
      </c>
      <c r="BB17" s="66" t="str">
        <f t="shared" ca="1" si="11"/>
        <v/>
      </c>
      <c r="BC17" s="66" t="str">
        <f t="shared" ca="1" si="11"/>
        <v/>
      </c>
      <c r="BD17" s="66" t="str">
        <f t="shared" ca="1" si="11"/>
        <v/>
      </c>
      <c r="BE17" s="66" t="str">
        <f t="shared" ca="1" si="11"/>
        <v/>
      </c>
      <c r="BF17" s="66" t="str">
        <f t="shared" ca="1" si="12"/>
        <v/>
      </c>
      <c r="BG17" s="66" t="str">
        <f t="shared" ca="1" si="12"/>
        <v/>
      </c>
      <c r="BH17" s="66" t="str">
        <f t="shared" ca="1" si="12"/>
        <v/>
      </c>
      <c r="BI17" s="66" t="str">
        <f t="shared" ca="1" si="12"/>
        <v/>
      </c>
      <c r="BJ17" s="66" t="str">
        <f t="shared" ca="1" si="12"/>
        <v/>
      </c>
      <c r="BK17" s="66" t="str">
        <f t="shared" ca="1" si="12"/>
        <v/>
      </c>
      <c r="BL17" s="66" t="str">
        <f t="shared" ca="1" si="12"/>
        <v/>
      </c>
      <c r="BM17" s="66" t="str">
        <f t="shared" ca="1" si="12"/>
        <v/>
      </c>
      <c r="BN17" s="66" t="str">
        <f t="shared" ca="1" si="12"/>
        <v/>
      </c>
      <c r="BO17" s="66" t="str">
        <f t="shared" ca="1" si="12"/>
        <v/>
      </c>
      <c r="BP17" s="66" t="str">
        <f t="shared" ca="1" si="13"/>
        <v/>
      </c>
      <c r="BQ17" s="66" t="str">
        <f t="shared" ca="1" si="13"/>
        <v/>
      </c>
      <c r="BR17" s="66" t="str">
        <f t="shared" ca="1" si="13"/>
        <v/>
      </c>
      <c r="BS17" s="66" t="str">
        <f t="shared" ca="1" si="13"/>
        <v/>
      </c>
      <c r="BT17" s="66" t="str">
        <f t="shared" ca="1" si="13"/>
        <v/>
      </c>
      <c r="BU17" s="66" t="str">
        <f t="shared" ca="1" si="13"/>
        <v/>
      </c>
      <c r="BV17" s="66" t="str">
        <f t="shared" ca="1" si="13"/>
        <v/>
      </c>
      <c r="BW17" s="66" t="str">
        <f t="shared" ca="1" si="13"/>
        <v/>
      </c>
      <c r="BX17" s="66" t="str">
        <f t="shared" ca="1" si="13"/>
        <v/>
      </c>
      <c r="BY17" s="66" t="str">
        <f t="shared" ca="1" si="13"/>
        <v/>
      </c>
      <c r="BZ17" s="6" t="str">
        <f t="shared" ca="1" si="23"/>
        <v>NO</v>
      </c>
      <c r="CA17" s="6" t="str">
        <f t="shared" ca="1" si="14"/>
        <v/>
      </c>
      <c r="CB17" s="7">
        <f t="shared" si="15"/>
        <v>43458</v>
      </c>
      <c r="CC17" s="7">
        <f t="shared" ca="1" si="16"/>
        <v>43458</v>
      </c>
      <c r="CD17" s="6">
        <f t="shared" ca="1" si="17"/>
        <v>0</v>
      </c>
    </row>
    <row r="18" spans="1:82" s="14" customFormat="1" ht="12.9" customHeight="1" thickBot="1" x14ac:dyDescent="0.25">
      <c r="A18" s="61" t="s">
        <v>15</v>
      </c>
      <c r="B18" s="149">
        <v>7</v>
      </c>
      <c r="C18" s="63"/>
      <c r="D18" s="62"/>
      <c r="E18" s="97"/>
      <c r="F18" s="99">
        <v>2019</v>
      </c>
      <c r="G18" s="96"/>
      <c r="H18" s="95">
        <f ca="1">IF(E18=VLOOKUP(F18,Liste!$A$3:$B$13,2,FALSE),GANTT!G18,IF((GANTT!E18+GANTT!G18)&gt;VLOOKUP(GANTT!F18,Liste!$A$3:$B$13,2,FALSE),(GANTT!E18+GANTT!G18-VLOOKUP(GANTT!F18,Liste!$A$3:$B$13,2,FALSE)),GANTT!E18+GANTT!G18))</f>
        <v>0</v>
      </c>
      <c r="I18" s="81">
        <f ca="1">IF(OR(E18=VLOOKUP(F18,Liste!$A$3:$B$13,2,FALSE),(GANTT!E18+GANTT!G18)&gt;VLOOKUP(F18,Liste!$A$3:$B$13,2,FALSE)),GANTT!F18+1,GANTT!F18)</f>
        <v>2019</v>
      </c>
      <c r="J18" s="85">
        <f t="shared" si="18"/>
        <v>0</v>
      </c>
      <c r="K18" s="94">
        <f t="shared" si="19"/>
        <v>2019</v>
      </c>
      <c r="L18" s="87">
        <f t="shared" si="20"/>
        <v>0</v>
      </c>
      <c r="M18" s="94">
        <f t="shared" ca="1" si="21"/>
        <v>0</v>
      </c>
      <c r="N18" s="82">
        <f t="shared" ca="1" si="22"/>
        <v>2019</v>
      </c>
      <c r="O18" s="111">
        <v>0</v>
      </c>
      <c r="P18" s="64" t="str">
        <f t="shared" ca="1" si="7"/>
        <v>En retard</v>
      </c>
      <c r="Q18" s="65"/>
      <c r="R18" s="66" t="str">
        <f t="shared" ca="1" si="8"/>
        <v/>
      </c>
      <c r="S18" s="66" t="str">
        <f t="shared" ca="1" si="8"/>
        <v/>
      </c>
      <c r="T18" s="66" t="str">
        <f t="shared" ca="1" si="8"/>
        <v/>
      </c>
      <c r="U18" s="66" t="str">
        <f t="shared" ca="1" si="8"/>
        <v/>
      </c>
      <c r="V18" s="66" t="str">
        <f t="shared" ca="1" si="8"/>
        <v/>
      </c>
      <c r="W18" s="66" t="str">
        <f t="shared" ca="1" si="8"/>
        <v/>
      </c>
      <c r="X18" s="66" t="str">
        <f t="shared" ca="1" si="8"/>
        <v/>
      </c>
      <c r="Y18" s="66" t="str">
        <f t="shared" ca="1" si="8"/>
        <v/>
      </c>
      <c r="Z18" s="66" t="str">
        <f t="shared" ca="1" si="8"/>
        <v/>
      </c>
      <c r="AA18" s="66" t="str">
        <f t="shared" ca="1" si="8"/>
        <v/>
      </c>
      <c r="AB18" s="66" t="str">
        <f t="shared" ca="1" si="9"/>
        <v/>
      </c>
      <c r="AC18" s="66" t="str">
        <f t="shared" ca="1" si="9"/>
        <v/>
      </c>
      <c r="AD18" s="66" t="str">
        <f t="shared" ca="1" si="9"/>
        <v/>
      </c>
      <c r="AE18" s="66" t="str">
        <f t="shared" ca="1" si="9"/>
        <v/>
      </c>
      <c r="AF18" s="66" t="str">
        <f t="shared" ca="1" si="9"/>
        <v/>
      </c>
      <c r="AG18" s="66" t="str">
        <f t="shared" ca="1" si="9"/>
        <v/>
      </c>
      <c r="AH18" s="66" t="str">
        <f t="shared" ca="1" si="9"/>
        <v/>
      </c>
      <c r="AI18" s="66" t="str">
        <f t="shared" ca="1" si="9"/>
        <v/>
      </c>
      <c r="AJ18" s="66" t="str">
        <f t="shared" ca="1" si="9"/>
        <v/>
      </c>
      <c r="AK18" s="66" t="str">
        <f t="shared" ca="1" si="9"/>
        <v/>
      </c>
      <c r="AL18" s="66" t="str">
        <f t="shared" ca="1" si="10"/>
        <v/>
      </c>
      <c r="AM18" s="66" t="str">
        <f t="shared" ca="1" si="10"/>
        <v/>
      </c>
      <c r="AN18" s="66" t="str">
        <f t="shared" ca="1" si="10"/>
        <v/>
      </c>
      <c r="AO18" s="66" t="str">
        <f t="shared" ca="1" si="10"/>
        <v/>
      </c>
      <c r="AP18" s="66" t="str">
        <f t="shared" ca="1" si="10"/>
        <v/>
      </c>
      <c r="AQ18" s="66" t="str">
        <f t="shared" ca="1" si="10"/>
        <v/>
      </c>
      <c r="AR18" s="66" t="str">
        <f t="shared" ca="1" si="10"/>
        <v/>
      </c>
      <c r="AS18" s="66" t="str">
        <f t="shared" ca="1" si="10"/>
        <v/>
      </c>
      <c r="AT18" s="66" t="str">
        <f t="shared" ca="1" si="10"/>
        <v/>
      </c>
      <c r="AU18" s="66" t="str">
        <f t="shared" ca="1" si="10"/>
        <v/>
      </c>
      <c r="AV18" s="66" t="str">
        <f t="shared" ca="1" si="11"/>
        <v/>
      </c>
      <c r="AW18" s="66" t="str">
        <f t="shared" ca="1" si="11"/>
        <v/>
      </c>
      <c r="AX18" s="66" t="str">
        <f t="shared" ca="1" si="11"/>
        <v/>
      </c>
      <c r="AY18" s="66" t="str">
        <f t="shared" ca="1" si="11"/>
        <v/>
      </c>
      <c r="AZ18" s="66" t="str">
        <f t="shared" ca="1" si="11"/>
        <v/>
      </c>
      <c r="BA18" s="66" t="str">
        <f t="shared" ca="1" si="11"/>
        <v/>
      </c>
      <c r="BB18" s="66" t="str">
        <f t="shared" ca="1" si="11"/>
        <v/>
      </c>
      <c r="BC18" s="66" t="str">
        <f t="shared" ca="1" si="11"/>
        <v/>
      </c>
      <c r="BD18" s="66" t="str">
        <f t="shared" ca="1" si="11"/>
        <v/>
      </c>
      <c r="BE18" s="66" t="str">
        <f t="shared" ca="1" si="11"/>
        <v/>
      </c>
      <c r="BF18" s="66" t="str">
        <f t="shared" ca="1" si="12"/>
        <v/>
      </c>
      <c r="BG18" s="66" t="str">
        <f t="shared" ca="1" si="12"/>
        <v/>
      </c>
      <c r="BH18" s="66" t="str">
        <f t="shared" ca="1" si="12"/>
        <v/>
      </c>
      <c r="BI18" s="66" t="str">
        <f t="shared" ca="1" si="12"/>
        <v/>
      </c>
      <c r="BJ18" s="66" t="str">
        <f t="shared" ca="1" si="12"/>
        <v/>
      </c>
      <c r="BK18" s="66" t="str">
        <f t="shared" ca="1" si="12"/>
        <v/>
      </c>
      <c r="BL18" s="66" t="str">
        <f t="shared" ca="1" si="12"/>
        <v/>
      </c>
      <c r="BM18" s="66" t="str">
        <f t="shared" ca="1" si="12"/>
        <v/>
      </c>
      <c r="BN18" s="66" t="str">
        <f t="shared" ca="1" si="12"/>
        <v/>
      </c>
      <c r="BO18" s="66" t="str">
        <f t="shared" ca="1" si="12"/>
        <v/>
      </c>
      <c r="BP18" s="66" t="str">
        <f t="shared" ca="1" si="13"/>
        <v/>
      </c>
      <c r="BQ18" s="66" t="str">
        <f t="shared" ca="1" si="13"/>
        <v/>
      </c>
      <c r="BR18" s="66" t="str">
        <f t="shared" ca="1" si="13"/>
        <v/>
      </c>
      <c r="BS18" s="66" t="str">
        <f t="shared" ca="1" si="13"/>
        <v/>
      </c>
      <c r="BT18" s="66" t="str">
        <f t="shared" ca="1" si="13"/>
        <v/>
      </c>
      <c r="BU18" s="66" t="str">
        <f t="shared" ca="1" si="13"/>
        <v/>
      </c>
      <c r="BV18" s="66" t="str">
        <f t="shared" ca="1" si="13"/>
        <v/>
      </c>
      <c r="BW18" s="66" t="str">
        <f t="shared" ca="1" si="13"/>
        <v/>
      </c>
      <c r="BX18" s="66" t="str">
        <f t="shared" ca="1" si="13"/>
        <v/>
      </c>
      <c r="BY18" s="66" t="str">
        <f t="shared" ca="1" si="13"/>
        <v/>
      </c>
      <c r="BZ18" s="6" t="str">
        <f t="shared" ca="1" si="23"/>
        <v>NO</v>
      </c>
      <c r="CA18" s="6" t="str">
        <f t="shared" ca="1" si="14"/>
        <v/>
      </c>
      <c r="CB18" s="7">
        <f t="shared" si="15"/>
        <v>43458</v>
      </c>
      <c r="CC18" s="7">
        <f t="shared" ca="1" si="16"/>
        <v>43458</v>
      </c>
      <c r="CD18" s="6">
        <f t="shared" ca="1" si="17"/>
        <v>0</v>
      </c>
    </row>
    <row r="19" spans="1:82" s="14" customFormat="1" ht="12.9" customHeight="1" thickBot="1" x14ac:dyDescent="0.25">
      <c r="A19" s="61" t="s">
        <v>16</v>
      </c>
      <c r="B19" s="149">
        <v>8</v>
      </c>
      <c r="C19" s="63"/>
      <c r="D19" s="62"/>
      <c r="E19" s="97"/>
      <c r="F19" s="99">
        <v>2019</v>
      </c>
      <c r="G19" s="96"/>
      <c r="H19" s="95">
        <f ca="1">IF(E19=VLOOKUP(F19,Liste!$A$3:$B$13,2,FALSE),GANTT!G19,IF((GANTT!E19+GANTT!G19)&gt;VLOOKUP(GANTT!F19,Liste!$A$3:$B$13,2,FALSE),(GANTT!E19+GANTT!G19-VLOOKUP(GANTT!F19,Liste!$A$3:$B$13,2,FALSE)),GANTT!E19+GANTT!G19))</f>
        <v>0</v>
      </c>
      <c r="I19" s="81">
        <f ca="1">IF(OR(E19=VLOOKUP(F19,Liste!$A$3:$B$13,2,FALSE),(GANTT!E19+GANTT!G19)&gt;VLOOKUP(F19,Liste!$A$3:$B$13,2,FALSE)),GANTT!F19+1,GANTT!F19)</f>
        <v>2019</v>
      </c>
      <c r="J19" s="85">
        <f t="shared" si="18"/>
        <v>0</v>
      </c>
      <c r="K19" s="94">
        <f t="shared" si="19"/>
        <v>2019</v>
      </c>
      <c r="L19" s="87">
        <f t="shared" si="20"/>
        <v>0</v>
      </c>
      <c r="M19" s="94">
        <f t="shared" ca="1" si="21"/>
        <v>0</v>
      </c>
      <c r="N19" s="82">
        <f t="shared" ca="1" si="22"/>
        <v>2019</v>
      </c>
      <c r="O19" s="111">
        <v>0</v>
      </c>
      <c r="P19" s="64" t="str">
        <f t="shared" ca="1" si="7"/>
        <v>En retard</v>
      </c>
      <c r="Q19" s="65"/>
      <c r="R19" s="66" t="str">
        <f t="shared" ca="1" si="8"/>
        <v/>
      </c>
      <c r="S19" s="66" t="str">
        <f t="shared" ca="1" si="8"/>
        <v/>
      </c>
      <c r="T19" s="66" t="str">
        <f t="shared" ca="1" si="8"/>
        <v/>
      </c>
      <c r="U19" s="66" t="str">
        <f t="shared" ca="1" si="8"/>
        <v/>
      </c>
      <c r="V19" s="66" t="str">
        <f t="shared" ca="1" si="8"/>
        <v/>
      </c>
      <c r="W19" s="66" t="str">
        <f t="shared" ca="1" si="8"/>
        <v/>
      </c>
      <c r="X19" s="66" t="str">
        <f t="shared" ca="1" si="8"/>
        <v/>
      </c>
      <c r="Y19" s="66" t="str">
        <f t="shared" ca="1" si="8"/>
        <v/>
      </c>
      <c r="Z19" s="66" t="str">
        <f t="shared" ca="1" si="8"/>
        <v/>
      </c>
      <c r="AA19" s="66" t="str">
        <f t="shared" ca="1" si="8"/>
        <v/>
      </c>
      <c r="AB19" s="66" t="str">
        <f t="shared" ca="1" si="9"/>
        <v/>
      </c>
      <c r="AC19" s="66" t="str">
        <f t="shared" ca="1" si="9"/>
        <v/>
      </c>
      <c r="AD19" s="66" t="str">
        <f t="shared" ca="1" si="9"/>
        <v/>
      </c>
      <c r="AE19" s="66" t="str">
        <f t="shared" ca="1" si="9"/>
        <v/>
      </c>
      <c r="AF19" s="66" t="str">
        <f t="shared" ca="1" si="9"/>
        <v/>
      </c>
      <c r="AG19" s="66" t="str">
        <f t="shared" ca="1" si="9"/>
        <v/>
      </c>
      <c r="AH19" s="66" t="str">
        <f t="shared" ca="1" si="9"/>
        <v/>
      </c>
      <c r="AI19" s="66" t="str">
        <f t="shared" ca="1" si="9"/>
        <v/>
      </c>
      <c r="AJ19" s="66" t="str">
        <f t="shared" ca="1" si="9"/>
        <v/>
      </c>
      <c r="AK19" s="66" t="str">
        <f t="shared" ca="1" si="9"/>
        <v/>
      </c>
      <c r="AL19" s="66" t="str">
        <f t="shared" ca="1" si="10"/>
        <v/>
      </c>
      <c r="AM19" s="66" t="str">
        <f t="shared" ca="1" si="10"/>
        <v/>
      </c>
      <c r="AN19" s="66" t="str">
        <f t="shared" ca="1" si="10"/>
        <v/>
      </c>
      <c r="AO19" s="66" t="str">
        <f t="shared" ca="1" si="10"/>
        <v/>
      </c>
      <c r="AP19" s="66" t="str">
        <f t="shared" ca="1" si="10"/>
        <v/>
      </c>
      <c r="AQ19" s="66" t="str">
        <f t="shared" ca="1" si="10"/>
        <v/>
      </c>
      <c r="AR19" s="66" t="str">
        <f t="shared" ca="1" si="10"/>
        <v/>
      </c>
      <c r="AS19" s="66" t="str">
        <f t="shared" ca="1" si="10"/>
        <v/>
      </c>
      <c r="AT19" s="66" t="str">
        <f t="shared" ca="1" si="10"/>
        <v/>
      </c>
      <c r="AU19" s="66" t="str">
        <f t="shared" ca="1" si="10"/>
        <v/>
      </c>
      <c r="AV19" s="66" t="str">
        <f t="shared" ca="1" si="11"/>
        <v/>
      </c>
      <c r="AW19" s="66" t="str">
        <f t="shared" ca="1" si="11"/>
        <v/>
      </c>
      <c r="AX19" s="66" t="str">
        <f t="shared" ca="1" si="11"/>
        <v/>
      </c>
      <c r="AY19" s="66" t="str">
        <f t="shared" ca="1" si="11"/>
        <v/>
      </c>
      <c r="AZ19" s="66" t="str">
        <f t="shared" ca="1" si="11"/>
        <v/>
      </c>
      <c r="BA19" s="66" t="str">
        <f t="shared" ca="1" si="11"/>
        <v/>
      </c>
      <c r="BB19" s="66" t="str">
        <f t="shared" ca="1" si="11"/>
        <v/>
      </c>
      <c r="BC19" s="66" t="str">
        <f t="shared" ca="1" si="11"/>
        <v/>
      </c>
      <c r="BD19" s="66" t="str">
        <f t="shared" ca="1" si="11"/>
        <v/>
      </c>
      <c r="BE19" s="66" t="str">
        <f t="shared" ca="1" si="11"/>
        <v/>
      </c>
      <c r="BF19" s="66" t="str">
        <f t="shared" ca="1" si="12"/>
        <v/>
      </c>
      <c r="BG19" s="66" t="str">
        <f t="shared" ca="1" si="12"/>
        <v/>
      </c>
      <c r="BH19" s="66" t="str">
        <f t="shared" ca="1" si="12"/>
        <v/>
      </c>
      <c r="BI19" s="66" t="str">
        <f t="shared" ca="1" si="12"/>
        <v/>
      </c>
      <c r="BJ19" s="66" t="str">
        <f t="shared" ca="1" si="12"/>
        <v/>
      </c>
      <c r="BK19" s="66" t="str">
        <f t="shared" ca="1" si="12"/>
        <v/>
      </c>
      <c r="BL19" s="66" t="str">
        <f t="shared" ca="1" si="12"/>
        <v/>
      </c>
      <c r="BM19" s="66" t="str">
        <f t="shared" ca="1" si="12"/>
        <v/>
      </c>
      <c r="BN19" s="66" t="str">
        <f t="shared" ca="1" si="12"/>
        <v/>
      </c>
      <c r="BO19" s="66" t="str">
        <f t="shared" ca="1" si="12"/>
        <v/>
      </c>
      <c r="BP19" s="66" t="str">
        <f t="shared" ca="1" si="13"/>
        <v/>
      </c>
      <c r="BQ19" s="66" t="str">
        <f t="shared" ca="1" si="13"/>
        <v/>
      </c>
      <c r="BR19" s="66" t="str">
        <f t="shared" ca="1" si="13"/>
        <v/>
      </c>
      <c r="BS19" s="66" t="str">
        <f t="shared" ca="1" si="13"/>
        <v/>
      </c>
      <c r="BT19" s="66" t="str">
        <f t="shared" ca="1" si="13"/>
        <v/>
      </c>
      <c r="BU19" s="66" t="str">
        <f t="shared" ca="1" si="13"/>
        <v/>
      </c>
      <c r="BV19" s="66" t="str">
        <f t="shared" ca="1" si="13"/>
        <v/>
      </c>
      <c r="BW19" s="66" t="str">
        <f t="shared" ca="1" si="13"/>
        <v/>
      </c>
      <c r="BX19" s="66" t="str">
        <f t="shared" ca="1" si="13"/>
        <v/>
      </c>
      <c r="BY19" s="66" t="str">
        <f t="shared" ca="1" si="13"/>
        <v/>
      </c>
      <c r="BZ19" s="6" t="str">
        <f t="shared" ca="1" si="23"/>
        <v>NO</v>
      </c>
      <c r="CA19" s="6" t="str">
        <f t="shared" ca="1" si="14"/>
        <v/>
      </c>
      <c r="CB19" s="7">
        <f t="shared" si="15"/>
        <v>43458</v>
      </c>
      <c r="CC19" s="7">
        <f t="shared" ca="1" si="16"/>
        <v>43458</v>
      </c>
      <c r="CD19" s="6">
        <f t="shared" ca="1" si="17"/>
        <v>0</v>
      </c>
    </row>
    <row r="20" spans="1:82" s="14" customFormat="1" ht="12.9" customHeight="1" thickBot="1" x14ac:dyDescent="0.25">
      <c r="A20" s="61" t="s">
        <v>17</v>
      </c>
      <c r="B20" s="149">
        <v>9</v>
      </c>
      <c r="C20" s="63"/>
      <c r="D20" s="62"/>
      <c r="E20" s="97"/>
      <c r="F20" s="99">
        <v>2019</v>
      </c>
      <c r="G20" s="96"/>
      <c r="H20" s="95">
        <f ca="1">IF(E20=VLOOKUP(F20,Liste!$A$3:$B$13,2,FALSE),GANTT!G20,IF((GANTT!E20+GANTT!G20)&gt;VLOOKUP(GANTT!F20,Liste!$A$3:$B$13,2,FALSE),(GANTT!E20+GANTT!G20-VLOOKUP(GANTT!F20,Liste!$A$3:$B$13,2,FALSE)),GANTT!E20+GANTT!G20))</f>
        <v>0</v>
      </c>
      <c r="I20" s="81">
        <f ca="1">IF(OR(E20=VLOOKUP(F20,Liste!$A$3:$B$13,2,FALSE),(GANTT!E20+GANTT!G20)&gt;VLOOKUP(F20,Liste!$A$3:$B$13,2,FALSE)),GANTT!F20+1,GANTT!F20)</f>
        <v>2019</v>
      </c>
      <c r="J20" s="85">
        <f t="shared" si="18"/>
        <v>0</v>
      </c>
      <c r="K20" s="94">
        <f t="shared" si="19"/>
        <v>2019</v>
      </c>
      <c r="L20" s="87">
        <f t="shared" si="20"/>
        <v>0</v>
      </c>
      <c r="M20" s="94">
        <f t="shared" ca="1" si="21"/>
        <v>0</v>
      </c>
      <c r="N20" s="82">
        <f t="shared" ca="1" si="22"/>
        <v>2019</v>
      </c>
      <c r="O20" s="111">
        <v>0</v>
      </c>
      <c r="P20" s="64" t="str">
        <f t="shared" ca="1" si="7"/>
        <v>En retard</v>
      </c>
      <c r="Q20" s="65"/>
      <c r="R20" s="66" t="str">
        <f t="shared" ca="1" si="8"/>
        <v/>
      </c>
      <c r="S20" s="66" t="str">
        <f t="shared" ca="1" si="8"/>
        <v/>
      </c>
      <c r="T20" s="66" t="str">
        <f t="shared" ca="1" si="8"/>
        <v/>
      </c>
      <c r="U20" s="66" t="str">
        <f t="shared" ca="1" si="8"/>
        <v/>
      </c>
      <c r="V20" s="66" t="str">
        <f t="shared" ca="1" si="8"/>
        <v/>
      </c>
      <c r="W20" s="66" t="str">
        <f t="shared" ca="1" si="8"/>
        <v/>
      </c>
      <c r="X20" s="66" t="str">
        <f t="shared" ca="1" si="8"/>
        <v/>
      </c>
      <c r="Y20" s="66" t="str">
        <f t="shared" ca="1" si="8"/>
        <v/>
      </c>
      <c r="Z20" s="66" t="str">
        <f t="shared" ca="1" si="8"/>
        <v/>
      </c>
      <c r="AA20" s="66" t="str">
        <f t="shared" ca="1" si="8"/>
        <v/>
      </c>
      <c r="AB20" s="66" t="str">
        <f t="shared" ca="1" si="9"/>
        <v/>
      </c>
      <c r="AC20" s="66" t="str">
        <f t="shared" ca="1" si="9"/>
        <v/>
      </c>
      <c r="AD20" s="66" t="str">
        <f t="shared" ca="1" si="9"/>
        <v/>
      </c>
      <c r="AE20" s="66" t="str">
        <f t="shared" ca="1" si="9"/>
        <v/>
      </c>
      <c r="AF20" s="66" t="str">
        <f t="shared" ca="1" si="9"/>
        <v/>
      </c>
      <c r="AG20" s="66" t="str">
        <f t="shared" ca="1" si="9"/>
        <v/>
      </c>
      <c r="AH20" s="66" t="str">
        <f t="shared" ca="1" si="9"/>
        <v/>
      </c>
      <c r="AI20" s="66" t="str">
        <f t="shared" ca="1" si="9"/>
        <v/>
      </c>
      <c r="AJ20" s="66" t="str">
        <f t="shared" ca="1" si="9"/>
        <v/>
      </c>
      <c r="AK20" s="66" t="str">
        <f t="shared" ca="1" si="9"/>
        <v/>
      </c>
      <c r="AL20" s="66" t="str">
        <f t="shared" ca="1" si="10"/>
        <v/>
      </c>
      <c r="AM20" s="66" t="str">
        <f t="shared" ca="1" si="10"/>
        <v/>
      </c>
      <c r="AN20" s="66" t="str">
        <f t="shared" ca="1" si="10"/>
        <v/>
      </c>
      <c r="AO20" s="66" t="str">
        <f t="shared" ca="1" si="10"/>
        <v/>
      </c>
      <c r="AP20" s="66" t="str">
        <f t="shared" ca="1" si="10"/>
        <v/>
      </c>
      <c r="AQ20" s="66" t="str">
        <f t="shared" ca="1" si="10"/>
        <v/>
      </c>
      <c r="AR20" s="66" t="str">
        <f t="shared" ca="1" si="10"/>
        <v/>
      </c>
      <c r="AS20" s="66" t="str">
        <f t="shared" ca="1" si="10"/>
        <v/>
      </c>
      <c r="AT20" s="66" t="str">
        <f t="shared" ca="1" si="10"/>
        <v/>
      </c>
      <c r="AU20" s="66" t="str">
        <f t="shared" ca="1" si="10"/>
        <v/>
      </c>
      <c r="AV20" s="66" t="str">
        <f t="shared" ca="1" si="11"/>
        <v/>
      </c>
      <c r="AW20" s="66" t="str">
        <f t="shared" ca="1" si="11"/>
        <v/>
      </c>
      <c r="AX20" s="66" t="str">
        <f t="shared" ca="1" si="11"/>
        <v/>
      </c>
      <c r="AY20" s="66" t="str">
        <f t="shared" ca="1" si="11"/>
        <v/>
      </c>
      <c r="AZ20" s="66" t="str">
        <f t="shared" ca="1" si="11"/>
        <v/>
      </c>
      <c r="BA20" s="66" t="str">
        <f t="shared" ca="1" si="11"/>
        <v/>
      </c>
      <c r="BB20" s="66" t="str">
        <f t="shared" ca="1" si="11"/>
        <v/>
      </c>
      <c r="BC20" s="66" t="str">
        <f t="shared" ca="1" si="11"/>
        <v/>
      </c>
      <c r="BD20" s="66" t="str">
        <f t="shared" ca="1" si="11"/>
        <v/>
      </c>
      <c r="BE20" s="66" t="str">
        <f t="shared" ca="1" si="11"/>
        <v/>
      </c>
      <c r="BF20" s="66" t="str">
        <f t="shared" ca="1" si="12"/>
        <v/>
      </c>
      <c r="BG20" s="66" t="str">
        <f t="shared" ca="1" si="12"/>
        <v/>
      </c>
      <c r="BH20" s="66" t="str">
        <f t="shared" ca="1" si="12"/>
        <v/>
      </c>
      <c r="BI20" s="66" t="str">
        <f t="shared" ca="1" si="12"/>
        <v/>
      </c>
      <c r="BJ20" s="66" t="str">
        <f t="shared" ca="1" si="12"/>
        <v/>
      </c>
      <c r="BK20" s="66" t="str">
        <f t="shared" ca="1" si="12"/>
        <v/>
      </c>
      <c r="BL20" s="66" t="str">
        <f t="shared" ca="1" si="12"/>
        <v/>
      </c>
      <c r="BM20" s="66" t="str">
        <f t="shared" ca="1" si="12"/>
        <v/>
      </c>
      <c r="BN20" s="66" t="str">
        <f t="shared" ca="1" si="12"/>
        <v/>
      </c>
      <c r="BO20" s="66" t="str">
        <f t="shared" ca="1" si="12"/>
        <v/>
      </c>
      <c r="BP20" s="66" t="str">
        <f t="shared" ca="1" si="13"/>
        <v/>
      </c>
      <c r="BQ20" s="66" t="str">
        <f t="shared" ca="1" si="13"/>
        <v/>
      </c>
      <c r="BR20" s="66" t="str">
        <f t="shared" ca="1" si="13"/>
        <v/>
      </c>
      <c r="BS20" s="66" t="str">
        <f t="shared" ca="1" si="13"/>
        <v/>
      </c>
      <c r="BT20" s="66" t="str">
        <f t="shared" ca="1" si="13"/>
        <v/>
      </c>
      <c r="BU20" s="66" t="str">
        <f t="shared" ca="1" si="13"/>
        <v/>
      </c>
      <c r="BV20" s="66" t="str">
        <f t="shared" ca="1" si="13"/>
        <v/>
      </c>
      <c r="BW20" s="66" t="str">
        <f t="shared" ca="1" si="13"/>
        <v/>
      </c>
      <c r="BX20" s="66" t="str">
        <f t="shared" ca="1" si="13"/>
        <v/>
      </c>
      <c r="BY20" s="66" t="str">
        <f t="shared" ca="1" si="13"/>
        <v/>
      </c>
      <c r="BZ20" s="6" t="str">
        <f t="shared" ca="1" si="23"/>
        <v>NO</v>
      </c>
      <c r="CA20" s="6" t="str">
        <f t="shared" ca="1" si="14"/>
        <v/>
      </c>
      <c r="CB20" s="7">
        <f t="shared" si="15"/>
        <v>43458</v>
      </c>
      <c r="CC20" s="7">
        <f t="shared" ca="1" si="16"/>
        <v>43458</v>
      </c>
      <c r="CD20" s="6">
        <f t="shared" ca="1" si="17"/>
        <v>0</v>
      </c>
    </row>
    <row r="21" spans="1:82" s="14" customFormat="1" ht="12.9" customHeight="1" thickBot="1" x14ac:dyDescent="0.25">
      <c r="A21" s="61" t="s">
        <v>18</v>
      </c>
      <c r="B21" s="149">
        <v>10</v>
      </c>
      <c r="C21" s="63"/>
      <c r="D21" s="62"/>
      <c r="E21" s="97"/>
      <c r="F21" s="99">
        <v>2019</v>
      </c>
      <c r="G21" s="96"/>
      <c r="H21" s="95">
        <f ca="1">IF(E21=VLOOKUP(F21,Liste!$A$3:$B$13,2,FALSE),GANTT!G21,IF((GANTT!E21+GANTT!G21)&gt;VLOOKUP(GANTT!F21,Liste!$A$3:$B$13,2,FALSE),(GANTT!E21+GANTT!G21-VLOOKUP(GANTT!F21,Liste!$A$3:$B$13,2,FALSE)),GANTT!E21+GANTT!G21))</f>
        <v>0</v>
      </c>
      <c r="I21" s="81">
        <f ca="1">IF(OR(E21=VLOOKUP(F21,Liste!$A$3:$B$13,2,FALSE),(GANTT!E21+GANTT!G21)&gt;VLOOKUP(F21,Liste!$A$3:$B$13,2,FALSE)),GANTT!F21+1,GANTT!F21)</f>
        <v>2019</v>
      </c>
      <c r="J21" s="85">
        <f t="shared" si="18"/>
        <v>0</v>
      </c>
      <c r="K21" s="94">
        <f t="shared" si="19"/>
        <v>2019</v>
      </c>
      <c r="L21" s="87">
        <f t="shared" si="20"/>
        <v>0</v>
      </c>
      <c r="M21" s="94">
        <f t="shared" ca="1" si="21"/>
        <v>0</v>
      </c>
      <c r="N21" s="82">
        <f t="shared" ca="1" si="22"/>
        <v>2019</v>
      </c>
      <c r="O21" s="111">
        <v>0</v>
      </c>
      <c r="P21" s="64" t="str">
        <f t="shared" ca="1" si="7"/>
        <v>En retard</v>
      </c>
      <c r="Q21" s="65"/>
      <c r="R21" s="66" t="str">
        <f t="shared" ca="1" si="8"/>
        <v/>
      </c>
      <c r="S21" s="66" t="str">
        <f t="shared" ca="1" si="8"/>
        <v/>
      </c>
      <c r="T21" s="66" t="str">
        <f t="shared" ca="1" si="8"/>
        <v/>
      </c>
      <c r="U21" s="66" t="str">
        <f t="shared" ca="1" si="8"/>
        <v/>
      </c>
      <c r="V21" s="66" t="str">
        <f t="shared" ca="1" si="8"/>
        <v/>
      </c>
      <c r="W21" s="66" t="str">
        <f t="shared" ca="1" si="8"/>
        <v/>
      </c>
      <c r="X21" s="66" t="str">
        <f t="shared" ca="1" si="8"/>
        <v/>
      </c>
      <c r="Y21" s="66" t="str">
        <f t="shared" ca="1" si="8"/>
        <v/>
      </c>
      <c r="Z21" s="66" t="str">
        <f t="shared" ca="1" si="8"/>
        <v/>
      </c>
      <c r="AA21" s="66" t="str">
        <f t="shared" ca="1" si="8"/>
        <v/>
      </c>
      <c r="AB21" s="66" t="str">
        <f t="shared" ca="1" si="9"/>
        <v/>
      </c>
      <c r="AC21" s="66" t="str">
        <f t="shared" ca="1" si="9"/>
        <v/>
      </c>
      <c r="AD21" s="66" t="str">
        <f t="shared" ca="1" si="9"/>
        <v/>
      </c>
      <c r="AE21" s="66" t="str">
        <f t="shared" ca="1" si="9"/>
        <v/>
      </c>
      <c r="AF21" s="66" t="str">
        <f t="shared" ca="1" si="9"/>
        <v/>
      </c>
      <c r="AG21" s="66" t="str">
        <f t="shared" ca="1" si="9"/>
        <v/>
      </c>
      <c r="AH21" s="66" t="str">
        <f t="shared" ca="1" si="9"/>
        <v/>
      </c>
      <c r="AI21" s="66" t="str">
        <f t="shared" ca="1" si="9"/>
        <v/>
      </c>
      <c r="AJ21" s="66" t="str">
        <f t="shared" ca="1" si="9"/>
        <v/>
      </c>
      <c r="AK21" s="66" t="str">
        <f t="shared" ca="1" si="9"/>
        <v/>
      </c>
      <c r="AL21" s="66" t="str">
        <f t="shared" ca="1" si="10"/>
        <v/>
      </c>
      <c r="AM21" s="66" t="str">
        <f t="shared" ca="1" si="10"/>
        <v/>
      </c>
      <c r="AN21" s="66" t="str">
        <f t="shared" ca="1" si="10"/>
        <v/>
      </c>
      <c r="AO21" s="66" t="str">
        <f t="shared" ca="1" si="10"/>
        <v/>
      </c>
      <c r="AP21" s="66" t="str">
        <f t="shared" ca="1" si="10"/>
        <v/>
      </c>
      <c r="AQ21" s="66" t="str">
        <f t="shared" ca="1" si="10"/>
        <v/>
      </c>
      <c r="AR21" s="66" t="str">
        <f t="shared" ca="1" si="10"/>
        <v/>
      </c>
      <c r="AS21" s="66" t="str">
        <f t="shared" ca="1" si="10"/>
        <v/>
      </c>
      <c r="AT21" s="66" t="str">
        <f t="shared" ca="1" si="10"/>
        <v/>
      </c>
      <c r="AU21" s="66" t="str">
        <f t="shared" ca="1" si="10"/>
        <v/>
      </c>
      <c r="AV21" s="66" t="str">
        <f t="shared" ca="1" si="11"/>
        <v/>
      </c>
      <c r="AW21" s="66" t="str">
        <f t="shared" ca="1" si="11"/>
        <v/>
      </c>
      <c r="AX21" s="66" t="str">
        <f t="shared" ca="1" si="11"/>
        <v/>
      </c>
      <c r="AY21" s="66" t="str">
        <f t="shared" ca="1" si="11"/>
        <v/>
      </c>
      <c r="AZ21" s="66" t="str">
        <f t="shared" ca="1" si="11"/>
        <v/>
      </c>
      <c r="BA21" s="66" t="str">
        <f t="shared" ca="1" si="11"/>
        <v/>
      </c>
      <c r="BB21" s="66" t="str">
        <f t="shared" ca="1" si="11"/>
        <v/>
      </c>
      <c r="BC21" s="66" t="str">
        <f t="shared" ca="1" si="11"/>
        <v/>
      </c>
      <c r="BD21" s="66" t="str">
        <f t="shared" ca="1" si="11"/>
        <v/>
      </c>
      <c r="BE21" s="66" t="str">
        <f t="shared" ca="1" si="11"/>
        <v/>
      </c>
      <c r="BF21" s="66" t="str">
        <f t="shared" ca="1" si="12"/>
        <v/>
      </c>
      <c r="BG21" s="66" t="str">
        <f t="shared" ca="1" si="12"/>
        <v/>
      </c>
      <c r="BH21" s="66" t="str">
        <f t="shared" ca="1" si="12"/>
        <v/>
      </c>
      <c r="BI21" s="66" t="str">
        <f t="shared" ca="1" si="12"/>
        <v/>
      </c>
      <c r="BJ21" s="66" t="str">
        <f t="shared" ca="1" si="12"/>
        <v/>
      </c>
      <c r="BK21" s="66" t="str">
        <f t="shared" ca="1" si="12"/>
        <v/>
      </c>
      <c r="BL21" s="66" t="str">
        <f t="shared" ca="1" si="12"/>
        <v/>
      </c>
      <c r="BM21" s="66" t="str">
        <f t="shared" ca="1" si="12"/>
        <v/>
      </c>
      <c r="BN21" s="66" t="str">
        <f t="shared" ca="1" si="12"/>
        <v/>
      </c>
      <c r="BO21" s="66" t="str">
        <f t="shared" ca="1" si="12"/>
        <v/>
      </c>
      <c r="BP21" s="66" t="str">
        <f t="shared" ca="1" si="13"/>
        <v/>
      </c>
      <c r="BQ21" s="66" t="str">
        <f t="shared" ca="1" si="13"/>
        <v/>
      </c>
      <c r="BR21" s="66" t="str">
        <f t="shared" ca="1" si="13"/>
        <v/>
      </c>
      <c r="BS21" s="66" t="str">
        <f t="shared" ca="1" si="13"/>
        <v/>
      </c>
      <c r="BT21" s="66" t="str">
        <f t="shared" ca="1" si="13"/>
        <v/>
      </c>
      <c r="BU21" s="66" t="str">
        <f t="shared" ca="1" si="13"/>
        <v/>
      </c>
      <c r="BV21" s="66" t="str">
        <f t="shared" ca="1" si="13"/>
        <v/>
      </c>
      <c r="BW21" s="66" t="str">
        <f t="shared" ca="1" si="13"/>
        <v/>
      </c>
      <c r="BX21" s="66" t="str">
        <f t="shared" ca="1" si="13"/>
        <v/>
      </c>
      <c r="BY21" s="66" t="str">
        <f t="shared" ca="1" si="13"/>
        <v/>
      </c>
      <c r="BZ21" s="6" t="str">
        <f t="shared" ca="1" si="23"/>
        <v>NO</v>
      </c>
      <c r="CA21" s="6" t="str">
        <f t="shared" ca="1" si="14"/>
        <v/>
      </c>
      <c r="CB21" s="7">
        <f t="shared" si="15"/>
        <v>43458</v>
      </c>
      <c r="CC21" s="7">
        <f t="shared" ca="1" si="16"/>
        <v>43458</v>
      </c>
      <c r="CD21" s="6">
        <f t="shared" ca="1" si="17"/>
        <v>0</v>
      </c>
    </row>
    <row r="22" spans="1:82" s="14" customFormat="1" ht="12.9" customHeight="1" thickBot="1" x14ac:dyDescent="0.25">
      <c r="A22" s="61" t="s">
        <v>19</v>
      </c>
      <c r="B22" s="149">
        <v>11</v>
      </c>
      <c r="C22" s="63"/>
      <c r="D22" s="62"/>
      <c r="E22" s="97"/>
      <c r="F22" s="99">
        <v>2019</v>
      </c>
      <c r="G22" s="96"/>
      <c r="H22" s="95">
        <f ca="1">IF(E22=VLOOKUP(F22,Liste!$A$3:$B$13,2,FALSE),GANTT!G22,IF((GANTT!E22+GANTT!G22)&gt;VLOOKUP(GANTT!F22,Liste!$A$3:$B$13,2,FALSE),(GANTT!E22+GANTT!G22-VLOOKUP(GANTT!F22,Liste!$A$3:$B$13,2,FALSE)),GANTT!E22+GANTT!G22))</f>
        <v>0</v>
      </c>
      <c r="I22" s="81">
        <f ca="1">IF(OR(E22=VLOOKUP(F22,Liste!$A$3:$B$13,2,FALSE),(GANTT!E22+GANTT!G22)&gt;VLOOKUP(F22,Liste!$A$3:$B$13,2,FALSE)),GANTT!F22+1,GANTT!F22)</f>
        <v>2019</v>
      </c>
      <c r="J22" s="85">
        <f t="shared" si="18"/>
        <v>0</v>
      </c>
      <c r="K22" s="94">
        <f t="shared" si="19"/>
        <v>2019</v>
      </c>
      <c r="L22" s="87">
        <f t="shared" si="20"/>
        <v>0</v>
      </c>
      <c r="M22" s="94">
        <f t="shared" ca="1" si="21"/>
        <v>0</v>
      </c>
      <c r="N22" s="82">
        <f t="shared" ca="1" si="22"/>
        <v>2019</v>
      </c>
      <c r="O22" s="111">
        <v>0</v>
      </c>
      <c r="P22" s="64" t="str">
        <f t="shared" ca="1" si="7"/>
        <v>En retard</v>
      </c>
      <c r="Q22" s="65"/>
      <c r="R22" s="66" t="str">
        <f t="shared" ca="1" si="8"/>
        <v/>
      </c>
      <c r="S22" s="66" t="str">
        <f t="shared" ca="1" si="8"/>
        <v/>
      </c>
      <c r="T22" s="66" t="str">
        <f t="shared" ca="1" si="8"/>
        <v/>
      </c>
      <c r="U22" s="66" t="str">
        <f t="shared" ca="1" si="8"/>
        <v/>
      </c>
      <c r="V22" s="66" t="str">
        <f t="shared" ca="1" si="8"/>
        <v/>
      </c>
      <c r="W22" s="66" t="str">
        <f t="shared" ca="1" si="8"/>
        <v/>
      </c>
      <c r="X22" s="66" t="str">
        <f t="shared" ca="1" si="8"/>
        <v/>
      </c>
      <c r="Y22" s="66" t="str">
        <f t="shared" ca="1" si="8"/>
        <v/>
      </c>
      <c r="Z22" s="66" t="str">
        <f t="shared" ca="1" si="8"/>
        <v/>
      </c>
      <c r="AA22" s="66" t="str">
        <f t="shared" ca="1" si="8"/>
        <v/>
      </c>
      <c r="AB22" s="66" t="str">
        <f t="shared" ca="1" si="9"/>
        <v/>
      </c>
      <c r="AC22" s="66" t="str">
        <f t="shared" ca="1" si="9"/>
        <v/>
      </c>
      <c r="AD22" s="66" t="str">
        <f t="shared" ca="1" si="9"/>
        <v/>
      </c>
      <c r="AE22" s="66" t="str">
        <f t="shared" ca="1" si="9"/>
        <v/>
      </c>
      <c r="AF22" s="66" t="str">
        <f t="shared" ca="1" si="9"/>
        <v/>
      </c>
      <c r="AG22" s="66" t="str">
        <f t="shared" ca="1" si="9"/>
        <v/>
      </c>
      <c r="AH22" s="66" t="str">
        <f t="shared" ca="1" si="9"/>
        <v/>
      </c>
      <c r="AI22" s="66" t="str">
        <f t="shared" ca="1" si="9"/>
        <v/>
      </c>
      <c r="AJ22" s="66" t="str">
        <f t="shared" ca="1" si="9"/>
        <v/>
      </c>
      <c r="AK22" s="66" t="str">
        <f t="shared" ca="1" si="9"/>
        <v/>
      </c>
      <c r="AL22" s="66" t="str">
        <f t="shared" ca="1" si="10"/>
        <v/>
      </c>
      <c r="AM22" s="66" t="str">
        <f t="shared" ca="1" si="10"/>
        <v/>
      </c>
      <c r="AN22" s="66" t="str">
        <f t="shared" ca="1" si="10"/>
        <v/>
      </c>
      <c r="AO22" s="66" t="str">
        <f t="shared" ca="1" si="10"/>
        <v/>
      </c>
      <c r="AP22" s="66" t="str">
        <f t="shared" ca="1" si="10"/>
        <v/>
      </c>
      <c r="AQ22" s="66" t="str">
        <f t="shared" ca="1" si="10"/>
        <v/>
      </c>
      <c r="AR22" s="66" t="str">
        <f t="shared" ca="1" si="10"/>
        <v/>
      </c>
      <c r="AS22" s="66" t="str">
        <f t="shared" ca="1" si="10"/>
        <v/>
      </c>
      <c r="AT22" s="66" t="str">
        <f t="shared" ca="1" si="10"/>
        <v/>
      </c>
      <c r="AU22" s="66" t="str">
        <f t="shared" ca="1" si="10"/>
        <v/>
      </c>
      <c r="AV22" s="66" t="str">
        <f t="shared" ca="1" si="11"/>
        <v/>
      </c>
      <c r="AW22" s="66" t="str">
        <f t="shared" ca="1" si="11"/>
        <v/>
      </c>
      <c r="AX22" s="66" t="str">
        <f t="shared" ca="1" si="11"/>
        <v/>
      </c>
      <c r="AY22" s="66" t="str">
        <f t="shared" ca="1" si="11"/>
        <v/>
      </c>
      <c r="AZ22" s="66" t="str">
        <f t="shared" ca="1" si="11"/>
        <v/>
      </c>
      <c r="BA22" s="66" t="str">
        <f t="shared" ca="1" si="11"/>
        <v/>
      </c>
      <c r="BB22" s="66" t="str">
        <f t="shared" ca="1" si="11"/>
        <v/>
      </c>
      <c r="BC22" s="66" t="str">
        <f t="shared" ca="1" si="11"/>
        <v/>
      </c>
      <c r="BD22" s="66" t="str">
        <f t="shared" ca="1" si="11"/>
        <v/>
      </c>
      <c r="BE22" s="66" t="str">
        <f t="shared" ca="1" si="11"/>
        <v/>
      </c>
      <c r="BF22" s="66" t="str">
        <f t="shared" ca="1" si="12"/>
        <v/>
      </c>
      <c r="BG22" s="66" t="str">
        <f t="shared" ca="1" si="12"/>
        <v/>
      </c>
      <c r="BH22" s="66" t="str">
        <f t="shared" ca="1" si="12"/>
        <v/>
      </c>
      <c r="BI22" s="66" t="str">
        <f t="shared" ca="1" si="12"/>
        <v/>
      </c>
      <c r="BJ22" s="66" t="str">
        <f t="shared" ca="1" si="12"/>
        <v/>
      </c>
      <c r="BK22" s="66" t="str">
        <f t="shared" ca="1" si="12"/>
        <v/>
      </c>
      <c r="BL22" s="66" t="str">
        <f t="shared" ca="1" si="12"/>
        <v/>
      </c>
      <c r="BM22" s="66" t="str">
        <f t="shared" ca="1" si="12"/>
        <v/>
      </c>
      <c r="BN22" s="66" t="str">
        <f t="shared" ca="1" si="12"/>
        <v/>
      </c>
      <c r="BO22" s="66" t="str">
        <f t="shared" ca="1" si="12"/>
        <v/>
      </c>
      <c r="BP22" s="66" t="str">
        <f t="shared" ca="1" si="13"/>
        <v/>
      </c>
      <c r="BQ22" s="66" t="str">
        <f t="shared" ca="1" si="13"/>
        <v/>
      </c>
      <c r="BR22" s="66" t="str">
        <f t="shared" ca="1" si="13"/>
        <v/>
      </c>
      <c r="BS22" s="66" t="str">
        <f t="shared" ca="1" si="13"/>
        <v/>
      </c>
      <c r="BT22" s="66" t="str">
        <f t="shared" ca="1" si="13"/>
        <v/>
      </c>
      <c r="BU22" s="66" t="str">
        <f t="shared" ca="1" si="13"/>
        <v/>
      </c>
      <c r="BV22" s="66" t="str">
        <f t="shared" ca="1" si="13"/>
        <v/>
      </c>
      <c r="BW22" s="66" t="str">
        <f t="shared" ca="1" si="13"/>
        <v/>
      </c>
      <c r="BX22" s="66" t="str">
        <f t="shared" ca="1" si="13"/>
        <v/>
      </c>
      <c r="BY22" s="66" t="str">
        <f t="shared" ca="1" si="13"/>
        <v/>
      </c>
      <c r="BZ22" s="6" t="str">
        <f t="shared" ca="1" si="23"/>
        <v>NO</v>
      </c>
      <c r="CA22" s="6" t="str">
        <f t="shared" ca="1" si="14"/>
        <v/>
      </c>
      <c r="CB22" s="7">
        <f t="shared" si="15"/>
        <v>43458</v>
      </c>
      <c r="CC22" s="7">
        <f t="shared" ca="1" si="16"/>
        <v>43458</v>
      </c>
      <c r="CD22" s="6">
        <f t="shared" ca="1" si="17"/>
        <v>0</v>
      </c>
    </row>
    <row r="23" spans="1:82" ht="12.9" customHeight="1" thickBot="1" x14ac:dyDescent="0.25">
      <c r="A23" s="109" t="s">
        <v>69</v>
      </c>
      <c r="B23" s="110" t="s">
        <v>97</v>
      </c>
      <c r="C23" s="69"/>
      <c r="D23" s="68"/>
      <c r="E23" s="88"/>
      <c r="F23" s="99">
        <v>2019</v>
      </c>
      <c r="G23" s="89"/>
      <c r="H23" s="90">
        <f ca="1">IF(E23=VLOOKUP(F23,Liste!$A$3:$B$13,2,FALSE),GANTT!G23,IF((GANTT!E23+GANTT!G23)&gt;VLOOKUP(GANTT!F23,Liste!$A$3:$B$13,2,FALSE),(GANTT!E23+GANTT!G23-VLOOKUP(GANTT!F23,Liste!$A$3:$B$13,2,FALSE)),GANTT!E23+GANTT!G23))</f>
        <v>0</v>
      </c>
      <c r="I23" s="91">
        <f ca="1">IF(OR(E23=VLOOKUP(F23,Liste!$A$3:$B$13,2,FALSE),(GANTT!E23+GANTT!G23)&gt;VLOOKUP(F23,Liste!$A$3:$B$13,2,FALSE)),GANTT!F23+1,GANTT!F23)</f>
        <v>2019</v>
      </c>
      <c r="J23" s="86">
        <f t="shared" si="18"/>
        <v>0</v>
      </c>
      <c r="K23" s="92">
        <f t="shared" si="19"/>
        <v>2019</v>
      </c>
      <c r="L23" s="87">
        <f t="shared" si="20"/>
        <v>0</v>
      </c>
      <c r="M23" s="92">
        <f t="shared" ca="1" si="21"/>
        <v>0</v>
      </c>
      <c r="N23" s="93">
        <f t="shared" ca="1" si="22"/>
        <v>2019</v>
      </c>
      <c r="O23" s="111">
        <v>0</v>
      </c>
      <c r="P23" s="64" t="str">
        <f t="shared" ca="1" si="7"/>
        <v>En retard</v>
      </c>
      <c r="Q23" s="65"/>
      <c r="R23" s="66" t="str">
        <f t="shared" ca="1" si="8"/>
        <v/>
      </c>
      <c r="S23" s="66" t="str">
        <f t="shared" ca="1" si="8"/>
        <v/>
      </c>
      <c r="T23" s="66" t="str">
        <f t="shared" ca="1" si="8"/>
        <v/>
      </c>
      <c r="U23" s="66" t="str">
        <f t="shared" ca="1" si="8"/>
        <v/>
      </c>
      <c r="V23" s="66" t="str">
        <f t="shared" ca="1" si="8"/>
        <v/>
      </c>
      <c r="W23" s="66" t="str">
        <f t="shared" ca="1" si="8"/>
        <v/>
      </c>
      <c r="X23" s="66" t="str">
        <f t="shared" ca="1" si="8"/>
        <v/>
      </c>
      <c r="Y23" s="66" t="str">
        <f t="shared" ca="1" si="8"/>
        <v/>
      </c>
      <c r="Z23" s="66" t="str">
        <f t="shared" ca="1" si="8"/>
        <v/>
      </c>
      <c r="AA23" s="66" t="str">
        <f t="shared" ca="1" si="8"/>
        <v/>
      </c>
      <c r="AB23" s="66" t="str">
        <f t="shared" ca="1" si="9"/>
        <v/>
      </c>
      <c r="AC23" s="66" t="str">
        <f t="shared" ca="1" si="9"/>
        <v/>
      </c>
      <c r="AD23" s="66" t="str">
        <f t="shared" ca="1" si="9"/>
        <v/>
      </c>
      <c r="AE23" s="66" t="str">
        <f t="shared" ca="1" si="9"/>
        <v/>
      </c>
      <c r="AF23" s="66" t="str">
        <f t="shared" ca="1" si="9"/>
        <v/>
      </c>
      <c r="AG23" s="66" t="str">
        <f t="shared" ca="1" si="9"/>
        <v/>
      </c>
      <c r="AH23" s="66" t="str">
        <f t="shared" ca="1" si="9"/>
        <v/>
      </c>
      <c r="AI23" s="66" t="str">
        <f t="shared" ca="1" si="9"/>
        <v/>
      </c>
      <c r="AJ23" s="66" t="str">
        <f t="shared" ca="1" si="9"/>
        <v/>
      </c>
      <c r="AK23" s="66" t="str">
        <f t="shared" ca="1" si="9"/>
        <v/>
      </c>
      <c r="AL23" s="66" t="str">
        <f t="shared" ca="1" si="10"/>
        <v/>
      </c>
      <c r="AM23" s="66" t="str">
        <f t="shared" ca="1" si="10"/>
        <v/>
      </c>
      <c r="AN23" s="66" t="str">
        <f t="shared" ca="1" si="10"/>
        <v/>
      </c>
      <c r="AO23" s="66" t="str">
        <f t="shared" ca="1" si="10"/>
        <v/>
      </c>
      <c r="AP23" s="66" t="str">
        <f t="shared" ca="1" si="10"/>
        <v/>
      </c>
      <c r="AQ23" s="66" t="str">
        <f t="shared" ca="1" si="10"/>
        <v/>
      </c>
      <c r="AR23" s="66" t="str">
        <f t="shared" ca="1" si="10"/>
        <v/>
      </c>
      <c r="AS23" s="66" t="str">
        <f t="shared" ca="1" si="10"/>
        <v/>
      </c>
      <c r="AT23" s="66" t="str">
        <f t="shared" ca="1" si="10"/>
        <v/>
      </c>
      <c r="AU23" s="66" t="str">
        <f t="shared" ca="1" si="10"/>
        <v/>
      </c>
      <c r="AV23" s="66" t="str">
        <f t="shared" ca="1" si="11"/>
        <v/>
      </c>
      <c r="AW23" s="66" t="str">
        <f t="shared" ca="1" si="11"/>
        <v/>
      </c>
      <c r="AX23" s="66" t="str">
        <f t="shared" ca="1" si="11"/>
        <v/>
      </c>
      <c r="AY23" s="66" t="str">
        <f t="shared" ca="1" si="11"/>
        <v/>
      </c>
      <c r="AZ23" s="66" t="str">
        <f t="shared" ca="1" si="11"/>
        <v/>
      </c>
      <c r="BA23" s="66" t="str">
        <f t="shared" ca="1" si="11"/>
        <v/>
      </c>
      <c r="BB23" s="66" t="str">
        <f t="shared" ca="1" si="11"/>
        <v/>
      </c>
      <c r="BC23" s="66" t="str">
        <f t="shared" ca="1" si="11"/>
        <v/>
      </c>
      <c r="BD23" s="66" t="str">
        <f t="shared" ca="1" si="11"/>
        <v/>
      </c>
      <c r="BE23" s="66" t="str">
        <f t="shared" ca="1" si="11"/>
        <v/>
      </c>
      <c r="BF23" s="66" t="str">
        <f t="shared" ca="1" si="12"/>
        <v/>
      </c>
      <c r="BG23" s="66" t="str">
        <f t="shared" ca="1" si="12"/>
        <v/>
      </c>
      <c r="BH23" s="66" t="str">
        <f t="shared" ca="1" si="12"/>
        <v/>
      </c>
      <c r="BI23" s="66" t="str">
        <f t="shared" ca="1" si="12"/>
        <v/>
      </c>
      <c r="BJ23" s="66" t="str">
        <f t="shared" ca="1" si="12"/>
        <v/>
      </c>
      <c r="BK23" s="66" t="str">
        <f t="shared" ca="1" si="12"/>
        <v/>
      </c>
      <c r="BL23" s="66" t="str">
        <f t="shared" ca="1" si="12"/>
        <v/>
      </c>
      <c r="BM23" s="66" t="str">
        <f t="shared" ca="1" si="12"/>
        <v/>
      </c>
      <c r="BN23" s="66" t="str">
        <f t="shared" ca="1" si="12"/>
        <v/>
      </c>
      <c r="BO23" s="66" t="str">
        <f t="shared" ca="1" si="12"/>
        <v/>
      </c>
      <c r="BP23" s="66" t="str">
        <f t="shared" ca="1" si="13"/>
        <v/>
      </c>
      <c r="BQ23" s="66" t="str">
        <f t="shared" ca="1" si="13"/>
        <v/>
      </c>
      <c r="BR23" s="66" t="str">
        <f t="shared" ca="1" si="13"/>
        <v/>
      </c>
      <c r="BS23" s="66" t="str">
        <f t="shared" ca="1" si="13"/>
        <v/>
      </c>
      <c r="BT23" s="66" t="str">
        <f t="shared" ca="1" si="13"/>
        <v/>
      </c>
      <c r="BU23" s="66" t="str">
        <f t="shared" ca="1" si="13"/>
        <v/>
      </c>
      <c r="BV23" s="66" t="str">
        <f t="shared" ca="1" si="13"/>
        <v/>
      </c>
      <c r="BW23" s="66" t="str">
        <f t="shared" ca="1" si="13"/>
        <v/>
      </c>
      <c r="BX23" s="66" t="str">
        <f t="shared" ca="1" si="13"/>
        <v/>
      </c>
      <c r="BY23" s="66" t="str">
        <f t="shared" ca="1" si="13"/>
        <v/>
      </c>
      <c r="BZ23" s="6" t="str">
        <f t="shared" ca="1" si="23"/>
        <v>NO</v>
      </c>
      <c r="CA23" s="6" t="str">
        <f t="shared" ca="1" si="14"/>
        <v/>
      </c>
      <c r="CB23" s="7">
        <f t="shared" si="15"/>
        <v>43458</v>
      </c>
      <c r="CC23" s="7">
        <f t="shared" ca="1" si="16"/>
        <v>43458</v>
      </c>
      <c r="CD23" s="6">
        <f t="shared" ca="1" si="17"/>
        <v>0</v>
      </c>
    </row>
    <row r="24" spans="1:82" ht="12.9" customHeight="1" thickBot="1" x14ac:dyDescent="0.25">
      <c r="A24" s="67" t="s">
        <v>69</v>
      </c>
      <c r="B24" s="150">
        <v>12</v>
      </c>
      <c r="C24" s="69"/>
      <c r="D24" s="68"/>
      <c r="E24" s="88"/>
      <c r="F24" s="99">
        <v>2019</v>
      </c>
      <c r="G24" s="89"/>
      <c r="H24" s="90">
        <f ca="1">IF(E24=VLOOKUP(F24,Liste!$A$3:$B$13,2,FALSE),GANTT!G24,IF((GANTT!E24+GANTT!G24)&gt;VLOOKUP(GANTT!F24,Liste!$A$3:$B$13,2,FALSE),(GANTT!E24+GANTT!G24-VLOOKUP(GANTT!F24,Liste!$A$3:$B$13,2,FALSE)),GANTT!E24+GANTT!G24))</f>
        <v>0</v>
      </c>
      <c r="I24" s="91">
        <f ca="1">IF(OR(E24=VLOOKUP(F24,Liste!$A$3:$B$13,2,FALSE),(GANTT!E24+GANTT!G24)&gt;VLOOKUP(F24,Liste!$A$3:$B$13,2,FALSE)),GANTT!F24+1,GANTT!F24)</f>
        <v>2019</v>
      </c>
      <c r="J24" s="86">
        <f t="shared" ref="J24" si="24">VALUE(E24)</f>
        <v>0</v>
      </c>
      <c r="K24" s="92">
        <f t="shared" ref="K24" si="25">VALUE(F24)</f>
        <v>2019</v>
      </c>
      <c r="L24" s="87">
        <f t="shared" ref="L24" si="26">VALUE(G24)</f>
        <v>0</v>
      </c>
      <c r="M24" s="92">
        <f t="shared" ref="M24" ca="1" si="27">VALUE(H24)</f>
        <v>0</v>
      </c>
      <c r="N24" s="93">
        <f t="shared" ref="N24" ca="1" si="28">VALUE(I24)</f>
        <v>2019</v>
      </c>
      <c r="O24" s="111">
        <v>0</v>
      </c>
      <c r="P24" s="64" t="str">
        <f t="shared" ca="1" si="7"/>
        <v>En retard</v>
      </c>
      <c r="Q24" s="65"/>
      <c r="R24" s="66" t="str">
        <f t="shared" ca="1" si="8"/>
        <v/>
      </c>
      <c r="S24" s="66" t="str">
        <f t="shared" ca="1" si="8"/>
        <v/>
      </c>
      <c r="T24" s="66" t="str">
        <f t="shared" ca="1" si="8"/>
        <v/>
      </c>
      <c r="U24" s="66" t="str">
        <f t="shared" ca="1" si="8"/>
        <v/>
      </c>
      <c r="V24" s="66" t="str">
        <f t="shared" ca="1" si="8"/>
        <v/>
      </c>
      <c r="W24" s="66" t="str">
        <f t="shared" ca="1" si="8"/>
        <v/>
      </c>
      <c r="X24" s="66" t="str">
        <f t="shared" ca="1" si="8"/>
        <v/>
      </c>
      <c r="Y24" s="66" t="str">
        <f t="shared" ca="1" si="8"/>
        <v/>
      </c>
      <c r="Z24" s="66" t="str">
        <f t="shared" ca="1" si="8"/>
        <v/>
      </c>
      <c r="AA24" s="66" t="str">
        <f t="shared" ca="1" si="8"/>
        <v/>
      </c>
      <c r="AB24" s="66" t="str">
        <f t="shared" ca="1" si="9"/>
        <v/>
      </c>
      <c r="AC24" s="66" t="str">
        <f t="shared" ca="1" si="9"/>
        <v/>
      </c>
      <c r="AD24" s="66" t="str">
        <f t="shared" ca="1" si="9"/>
        <v/>
      </c>
      <c r="AE24" s="66" t="str">
        <f t="shared" ca="1" si="9"/>
        <v/>
      </c>
      <c r="AF24" s="66" t="str">
        <f t="shared" ca="1" si="9"/>
        <v/>
      </c>
      <c r="AG24" s="66" t="str">
        <f t="shared" ca="1" si="9"/>
        <v/>
      </c>
      <c r="AH24" s="66" t="str">
        <f t="shared" ca="1" si="9"/>
        <v/>
      </c>
      <c r="AI24" s="66" t="str">
        <f t="shared" ca="1" si="9"/>
        <v/>
      </c>
      <c r="AJ24" s="66" t="str">
        <f t="shared" ca="1" si="9"/>
        <v/>
      </c>
      <c r="AK24" s="66" t="str">
        <f t="shared" ca="1" si="9"/>
        <v/>
      </c>
      <c r="AL24" s="66" t="str">
        <f t="shared" ca="1" si="10"/>
        <v/>
      </c>
      <c r="AM24" s="66" t="str">
        <f t="shared" ca="1" si="10"/>
        <v/>
      </c>
      <c r="AN24" s="66" t="str">
        <f t="shared" ca="1" si="10"/>
        <v/>
      </c>
      <c r="AO24" s="66" t="str">
        <f t="shared" ca="1" si="10"/>
        <v/>
      </c>
      <c r="AP24" s="66" t="str">
        <f t="shared" ca="1" si="10"/>
        <v/>
      </c>
      <c r="AQ24" s="66" t="str">
        <f t="shared" ca="1" si="10"/>
        <v/>
      </c>
      <c r="AR24" s="66" t="str">
        <f t="shared" ca="1" si="10"/>
        <v/>
      </c>
      <c r="AS24" s="66" t="str">
        <f t="shared" ca="1" si="10"/>
        <v/>
      </c>
      <c r="AT24" s="66" t="str">
        <f t="shared" ca="1" si="10"/>
        <v/>
      </c>
      <c r="AU24" s="66" t="str">
        <f t="shared" ca="1" si="10"/>
        <v/>
      </c>
      <c r="AV24" s="66" t="str">
        <f t="shared" ca="1" si="11"/>
        <v/>
      </c>
      <c r="AW24" s="66" t="str">
        <f t="shared" ca="1" si="11"/>
        <v/>
      </c>
      <c r="AX24" s="66" t="str">
        <f t="shared" ca="1" si="11"/>
        <v/>
      </c>
      <c r="AY24" s="66" t="str">
        <f t="shared" ca="1" si="11"/>
        <v/>
      </c>
      <c r="AZ24" s="66" t="str">
        <f t="shared" ca="1" si="11"/>
        <v/>
      </c>
      <c r="BA24" s="66" t="str">
        <f t="shared" ca="1" si="11"/>
        <v/>
      </c>
      <c r="BB24" s="66" t="str">
        <f t="shared" ca="1" si="11"/>
        <v/>
      </c>
      <c r="BC24" s="66" t="str">
        <f t="shared" ca="1" si="11"/>
        <v/>
      </c>
      <c r="BD24" s="66" t="str">
        <f t="shared" ca="1" si="11"/>
        <v/>
      </c>
      <c r="BE24" s="66" t="str">
        <f t="shared" ca="1" si="11"/>
        <v/>
      </c>
      <c r="BF24" s="66" t="str">
        <f t="shared" ca="1" si="12"/>
        <v/>
      </c>
      <c r="BG24" s="66" t="str">
        <f t="shared" ca="1" si="12"/>
        <v/>
      </c>
      <c r="BH24" s="66" t="str">
        <f t="shared" ca="1" si="12"/>
        <v/>
      </c>
      <c r="BI24" s="66" t="str">
        <f t="shared" ca="1" si="12"/>
        <v/>
      </c>
      <c r="BJ24" s="66" t="str">
        <f t="shared" ca="1" si="12"/>
        <v/>
      </c>
      <c r="BK24" s="66" t="str">
        <f t="shared" ca="1" si="12"/>
        <v/>
      </c>
      <c r="BL24" s="66" t="str">
        <f t="shared" ca="1" si="12"/>
        <v/>
      </c>
      <c r="BM24" s="66" t="str">
        <f t="shared" ca="1" si="12"/>
        <v/>
      </c>
      <c r="BN24" s="66" t="str">
        <f t="shared" ca="1" si="12"/>
        <v/>
      </c>
      <c r="BO24" s="66" t="str">
        <f t="shared" ca="1" si="12"/>
        <v/>
      </c>
      <c r="BP24" s="66" t="str">
        <f t="shared" ca="1" si="13"/>
        <v/>
      </c>
      <c r="BQ24" s="66" t="str">
        <f t="shared" ca="1" si="13"/>
        <v/>
      </c>
      <c r="BR24" s="66" t="str">
        <f t="shared" ca="1" si="13"/>
        <v/>
      </c>
      <c r="BS24" s="66" t="str">
        <f t="shared" ca="1" si="13"/>
        <v/>
      </c>
      <c r="BT24" s="66" t="str">
        <f t="shared" ca="1" si="13"/>
        <v/>
      </c>
      <c r="BU24" s="66" t="str">
        <f t="shared" ca="1" si="13"/>
        <v/>
      </c>
      <c r="BV24" s="66" t="str">
        <f t="shared" ca="1" si="13"/>
        <v/>
      </c>
      <c r="BW24" s="66" t="str">
        <f t="shared" ca="1" si="13"/>
        <v/>
      </c>
      <c r="BX24" s="66" t="str">
        <f t="shared" ca="1" si="13"/>
        <v/>
      </c>
      <c r="BY24" s="66" t="str">
        <f t="shared" ca="1" si="13"/>
        <v/>
      </c>
      <c r="BZ24" s="6" t="str">
        <f t="shared" ca="1" si="23"/>
        <v>NO</v>
      </c>
      <c r="CA24" s="6" t="str">
        <f t="shared" ca="1" si="14"/>
        <v/>
      </c>
      <c r="CB24" s="7">
        <f t="shared" si="15"/>
        <v>43458</v>
      </c>
      <c r="CC24" s="7">
        <f t="shared" ca="1" si="16"/>
        <v>43458</v>
      </c>
      <c r="CD24" s="6">
        <f t="shared" ref="CD24" ca="1" si="29">CC24-CB24</f>
        <v>0</v>
      </c>
    </row>
    <row r="25" spans="1:82" ht="12.9" customHeight="1" thickBot="1" x14ac:dyDescent="0.25">
      <c r="A25" s="67" t="s">
        <v>69</v>
      </c>
      <c r="B25" s="150">
        <v>13</v>
      </c>
      <c r="C25" s="69"/>
      <c r="D25" s="68"/>
      <c r="E25" s="88"/>
      <c r="F25" s="99">
        <v>2019</v>
      </c>
      <c r="G25" s="89"/>
      <c r="H25" s="90">
        <f ca="1">IF(E25=VLOOKUP(F25,Liste!$A$3:$B$13,2,FALSE),GANTT!G25,IF((GANTT!E25+GANTT!G25)&gt;VLOOKUP(GANTT!F25,Liste!$A$3:$B$13,2,FALSE),(GANTT!E25+GANTT!G25-VLOOKUP(GANTT!F25,Liste!$A$3:$B$13,2,FALSE)),GANTT!E25+GANTT!G25))</f>
        <v>0</v>
      </c>
      <c r="I25" s="91">
        <f ca="1">IF(OR(E25=VLOOKUP(F25,Liste!$A$3:$B$13,2,FALSE),(GANTT!E25+GANTT!G25)&gt;VLOOKUP(F25,Liste!$A$3:$B$13,2,FALSE)),GANTT!F25+1,GANTT!F25)</f>
        <v>2019</v>
      </c>
      <c r="J25" s="86">
        <f t="shared" si="18"/>
        <v>0</v>
      </c>
      <c r="K25" s="92">
        <f t="shared" si="19"/>
        <v>2019</v>
      </c>
      <c r="L25" s="87">
        <f t="shared" si="20"/>
        <v>0</v>
      </c>
      <c r="M25" s="92">
        <f t="shared" ca="1" si="21"/>
        <v>0</v>
      </c>
      <c r="N25" s="93">
        <f t="shared" ca="1" si="22"/>
        <v>2019</v>
      </c>
      <c r="O25" s="111">
        <v>0</v>
      </c>
      <c r="P25" s="64" t="str">
        <f t="shared" ca="1" si="7"/>
        <v>En retard</v>
      </c>
      <c r="Q25" s="65"/>
      <c r="R25" s="66" t="str">
        <f t="shared" ca="1" si="8"/>
        <v/>
      </c>
      <c r="S25" s="66" t="str">
        <f t="shared" ca="1" si="8"/>
        <v/>
      </c>
      <c r="T25" s="66" t="str">
        <f t="shared" ca="1" si="8"/>
        <v/>
      </c>
      <c r="U25" s="66" t="str">
        <f t="shared" ca="1" si="8"/>
        <v/>
      </c>
      <c r="V25" s="66" t="str">
        <f t="shared" ca="1" si="8"/>
        <v/>
      </c>
      <c r="W25" s="66" t="str">
        <f t="shared" ca="1" si="8"/>
        <v/>
      </c>
      <c r="X25" s="66" t="str">
        <f t="shared" ca="1" si="8"/>
        <v/>
      </c>
      <c r="Y25" s="66" t="str">
        <f t="shared" ca="1" si="8"/>
        <v/>
      </c>
      <c r="Z25" s="66" t="str">
        <f t="shared" ca="1" si="8"/>
        <v/>
      </c>
      <c r="AA25" s="66" t="str">
        <f t="shared" ca="1" si="8"/>
        <v/>
      </c>
      <c r="AB25" s="66" t="str">
        <f t="shared" ca="1" si="9"/>
        <v/>
      </c>
      <c r="AC25" s="66" t="str">
        <f t="shared" ca="1" si="9"/>
        <v/>
      </c>
      <c r="AD25" s="66" t="str">
        <f t="shared" ca="1" si="9"/>
        <v/>
      </c>
      <c r="AE25" s="66" t="str">
        <f t="shared" ca="1" si="9"/>
        <v/>
      </c>
      <c r="AF25" s="66" t="str">
        <f t="shared" ca="1" si="9"/>
        <v/>
      </c>
      <c r="AG25" s="66" t="str">
        <f t="shared" ca="1" si="9"/>
        <v/>
      </c>
      <c r="AH25" s="66" t="str">
        <f t="shared" ca="1" si="9"/>
        <v/>
      </c>
      <c r="AI25" s="66" t="str">
        <f t="shared" ca="1" si="9"/>
        <v/>
      </c>
      <c r="AJ25" s="66" t="str">
        <f t="shared" ca="1" si="9"/>
        <v/>
      </c>
      <c r="AK25" s="66" t="str">
        <f t="shared" ca="1" si="9"/>
        <v/>
      </c>
      <c r="AL25" s="66" t="str">
        <f t="shared" ca="1" si="10"/>
        <v/>
      </c>
      <c r="AM25" s="66" t="str">
        <f t="shared" ca="1" si="10"/>
        <v/>
      </c>
      <c r="AN25" s="66" t="str">
        <f t="shared" ca="1" si="10"/>
        <v/>
      </c>
      <c r="AO25" s="66" t="str">
        <f t="shared" ca="1" si="10"/>
        <v/>
      </c>
      <c r="AP25" s="66" t="str">
        <f t="shared" ca="1" si="10"/>
        <v/>
      </c>
      <c r="AQ25" s="66" t="str">
        <f t="shared" ca="1" si="10"/>
        <v/>
      </c>
      <c r="AR25" s="66" t="str">
        <f t="shared" ca="1" si="10"/>
        <v/>
      </c>
      <c r="AS25" s="66" t="str">
        <f t="shared" ca="1" si="10"/>
        <v/>
      </c>
      <c r="AT25" s="66" t="str">
        <f t="shared" ca="1" si="10"/>
        <v/>
      </c>
      <c r="AU25" s="66" t="str">
        <f t="shared" ca="1" si="10"/>
        <v/>
      </c>
      <c r="AV25" s="66" t="str">
        <f t="shared" ca="1" si="11"/>
        <v/>
      </c>
      <c r="AW25" s="66" t="str">
        <f t="shared" ca="1" si="11"/>
        <v/>
      </c>
      <c r="AX25" s="66" t="str">
        <f t="shared" ca="1" si="11"/>
        <v/>
      </c>
      <c r="AY25" s="66" t="str">
        <f t="shared" ca="1" si="11"/>
        <v/>
      </c>
      <c r="AZ25" s="66" t="str">
        <f t="shared" ca="1" si="11"/>
        <v/>
      </c>
      <c r="BA25" s="66" t="str">
        <f t="shared" ca="1" si="11"/>
        <v/>
      </c>
      <c r="BB25" s="66" t="str">
        <f t="shared" ca="1" si="11"/>
        <v/>
      </c>
      <c r="BC25" s="66" t="str">
        <f t="shared" ca="1" si="11"/>
        <v/>
      </c>
      <c r="BD25" s="66" t="str">
        <f t="shared" ca="1" si="11"/>
        <v/>
      </c>
      <c r="BE25" s="66" t="str">
        <f t="shared" ca="1" si="11"/>
        <v/>
      </c>
      <c r="BF25" s="66" t="str">
        <f t="shared" ca="1" si="12"/>
        <v/>
      </c>
      <c r="BG25" s="66" t="str">
        <f t="shared" ca="1" si="12"/>
        <v/>
      </c>
      <c r="BH25" s="66" t="str">
        <f t="shared" ca="1" si="12"/>
        <v/>
      </c>
      <c r="BI25" s="66" t="str">
        <f t="shared" ca="1" si="12"/>
        <v/>
      </c>
      <c r="BJ25" s="66" t="str">
        <f t="shared" ca="1" si="12"/>
        <v/>
      </c>
      <c r="BK25" s="66" t="str">
        <f t="shared" ca="1" si="12"/>
        <v/>
      </c>
      <c r="BL25" s="66" t="str">
        <f t="shared" ca="1" si="12"/>
        <v/>
      </c>
      <c r="BM25" s="66" t="str">
        <f t="shared" ca="1" si="12"/>
        <v/>
      </c>
      <c r="BN25" s="66" t="str">
        <f t="shared" ca="1" si="12"/>
        <v/>
      </c>
      <c r="BO25" s="66" t="str">
        <f t="shared" ca="1" si="12"/>
        <v/>
      </c>
      <c r="BP25" s="66" t="str">
        <f t="shared" ca="1" si="13"/>
        <v/>
      </c>
      <c r="BQ25" s="66" t="str">
        <f t="shared" ca="1" si="13"/>
        <v/>
      </c>
      <c r="BR25" s="66" t="str">
        <f t="shared" ca="1" si="13"/>
        <v/>
      </c>
      <c r="BS25" s="66" t="str">
        <f t="shared" ca="1" si="13"/>
        <v/>
      </c>
      <c r="BT25" s="66" t="str">
        <f t="shared" ca="1" si="13"/>
        <v/>
      </c>
      <c r="BU25" s="66" t="str">
        <f t="shared" ca="1" si="13"/>
        <v/>
      </c>
      <c r="BV25" s="66" t="str">
        <f t="shared" ca="1" si="13"/>
        <v/>
      </c>
      <c r="BW25" s="66" t="str">
        <f t="shared" ca="1" si="13"/>
        <v/>
      </c>
      <c r="BX25" s="66" t="str">
        <f t="shared" ca="1" si="13"/>
        <v/>
      </c>
      <c r="BY25" s="66" t="str">
        <f t="shared" ca="1" si="13"/>
        <v/>
      </c>
      <c r="BZ25" s="6" t="str">
        <f t="shared" ca="1" si="23"/>
        <v>NO</v>
      </c>
      <c r="CA25" s="6" t="str">
        <f t="shared" ca="1" si="14"/>
        <v/>
      </c>
      <c r="CB25" s="7">
        <f t="shared" si="15"/>
        <v>43458</v>
      </c>
      <c r="CC25" s="7">
        <f t="shared" ca="1" si="16"/>
        <v>43458</v>
      </c>
      <c r="CD25" s="6">
        <f t="shared" ca="1" si="17"/>
        <v>0</v>
      </c>
    </row>
    <row r="26" spans="1:82" ht="12.9" customHeight="1" thickBot="1" x14ac:dyDescent="0.25">
      <c r="A26" s="109" t="s">
        <v>69</v>
      </c>
      <c r="B26" s="110" t="s">
        <v>64</v>
      </c>
      <c r="C26" s="69"/>
      <c r="D26" s="68"/>
      <c r="E26" s="88"/>
      <c r="F26" s="99">
        <v>2019</v>
      </c>
      <c r="G26" s="89"/>
      <c r="H26" s="90">
        <f ca="1">IF(E26=VLOOKUP(F26,Liste!$A$3:$B$13,2,FALSE),GANTT!G26,IF((GANTT!E26+GANTT!G26)&gt;VLOOKUP(GANTT!F26,Liste!$A$3:$B$13,2,FALSE),(GANTT!E26+GANTT!G26-VLOOKUP(GANTT!F26,Liste!$A$3:$B$13,2,FALSE)),GANTT!E26+GANTT!G26))</f>
        <v>0</v>
      </c>
      <c r="I26" s="91">
        <f ca="1">IF(OR(E26=VLOOKUP(F26,Liste!$A$3:$B$13,2,FALSE),(GANTT!E26+GANTT!G26)&gt;VLOOKUP(F26,Liste!$A$3:$B$13,2,FALSE)),GANTT!F26+1,GANTT!F26)</f>
        <v>2019</v>
      </c>
      <c r="J26" s="86">
        <f t="shared" ref="J26" si="30">VALUE(E26)</f>
        <v>0</v>
      </c>
      <c r="K26" s="92">
        <f t="shared" ref="K26" si="31">VALUE(F26)</f>
        <v>2019</v>
      </c>
      <c r="L26" s="87">
        <f t="shared" ref="L26" si="32">VALUE(G26)</f>
        <v>0</v>
      </c>
      <c r="M26" s="92">
        <f t="shared" ref="M26" ca="1" si="33">VALUE(H26)</f>
        <v>0</v>
      </c>
      <c r="N26" s="93">
        <f t="shared" ref="N26" ca="1" si="34">VALUE(I26)</f>
        <v>2019</v>
      </c>
      <c r="O26" s="111">
        <v>0</v>
      </c>
      <c r="P26" s="64" t="str">
        <f t="shared" ca="1" si="7"/>
        <v>En retard</v>
      </c>
      <c r="Q26" s="65"/>
      <c r="R26" s="66" t="str">
        <f t="shared" ca="1" si="8"/>
        <v/>
      </c>
      <c r="S26" s="66" t="str">
        <f t="shared" ca="1" si="8"/>
        <v/>
      </c>
      <c r="T26" s="66" t="str">
        <f t="shared" ca="1" si="8"/>
        <v/>
      </c>
      <c r="U26" s="66" t="str">
        <f t="shared" ca="1" si="8"/>
        <v/>
      </c>
      <c r="V26" s="66" t="str">
        <f t="shared" ca="1" si="8"/>
        <v/>
      </c>
      <c r="W26" s="66" t="str">
        <f t="shared" ca="1" si="8"/>
        <v/>
      </c>
      <c r="X26" s="66" t="str">
        <f t="shared" ca="1" si="8"/>
        <v/>
      </c>
      <c r="Y26" s="66" t="str">
        <f t="shared" ca="1" si="8"/>
        <v/>
      </c>
      <c r="Z26" s="66" t="str">
        <f t="shared" ca="1" si="8"/>
        <v/>
      </c>
      <c r="AA26" s="66" t="str">
        <f t="shared" ca="1" si="8"/>
        <v/>
      </c>
      <c r="AB26" s="66" t="str">
        <f t="shared" ca="1" si="9"/>
        <v/>
      </c>
      <c r="AC26" s="66" t="str">
        <f t="shared" ca="1" si="9"/>
        <v/>
      </c>
      <c r="AD26" s="66" t="str">
        <f t="shared" ca="1" si="9"/>
        <v/>
      </c>
      <c r="AE26" s="66" t="str">
        <f t="shared" ca="1" si="9"/>
        <v/>
      </c>
      <c r="AF26" s="66" t="str">
        <f t="shared" ca="1" si="9"/>
        <v/>
      </c>
      <c r="AG26" s="66" t="str">
        <f t="shared" ca="1" si="9"/>
        <v/>
      </c>
      <c r="AH26" s="66" t="str">
        <f t="shared" ca="1" si="9"/>
        <v/>
      </c>
      <c r="AI26" s="66" t="str">
        <f t="shared" ca="1" si="9"/>
        <v/>
      </c>
      <c r="AJ26" s="66" t="str">
        <f t="shared" ca="1" si="9"/>
        <v/>
      </c>
      <c r="AK26" s="66" t="str">
        <f t="shared" ca="1" si="9"/>
        <v/>
      </c>
      <c r="AL26" s="66" t="str">
        <f t="shared" ca="1" si="10"/>
        <v/>
      </c>
      <c r="AM26" s="66" t="str">
        <f t="shared" ca="1" si="10"/>
        <v/>
      </c>
      <c r="AN26" s="66" t="str">
        <f t="shared" ca="1" si="10"/>
        <v/>
      </c>
      <c r="AO26" s="66" t="str">
        <f t="shared" ca="1" si="10"/>
        <v/>
      </c>
      <c r="AP26" s="66" t="str">
        <f t="shared" ca="1" si="10"/>
        <v/>
      </c>
      <c r="AQ26" s="66" t="str">
        <f t="shared" ca="1" si="10"/>
        <v/>
      </c>
      <c r="AR26" s="66" t="str">
        <f t="shared" ca="1" si="10"/>
        <v/>
      </c>
      <c r="AS26" s="66" t="str">
        <f t="shared" ca="1" si="10"/>
        <v/>
      </c>
      <c r="AT26" s="66" t="str">
        <f t="shared" ca="1" si="10"/>
        <v/>
      </c>
      <c r="AU26" s="66" t="str">
        <f t="shared" ca="1" si="10"/>
        <v/>
      </c>
      <c r="AV26" s="66" t="str">
        <f t="shared" ca="1" si="11"/>
        <v/>
      </c>
      <c r="AW26" s="66" t="str">
        <f t="shared" ca="1" si="11"/>
        <v/>
      </c>
      <c r="AX26" s="66" t="str">
        <f t="shared" ca="1" si="11"/>
        <v/>
      </c>
      <c r="AY26" s="66" t="str">
        <f t="shared" ca="1" si="11"/>
        <v/>
      </c>
      <c r="AZ26" s="66" t="str">
        <f t="shared" ca="1" si="11"/>
        <v/>
      </c>
      <c r="BA26" s="66" t="str">
        <f t="shared" ca="1" si="11"/>
        <v/>
      </c>
      <c r="BB26" s="66" t="str">
        <f t="shared" ca="1" si="11"/>
        <v/>
      </c>
      <c r="BC26" s="66" t="str">
        <f t="shared" ca="1" si="11"/>
        <v/>
      </c>
      <c r="BD26" s="66" t="str">
        <f t="shared" ca="1" si="11"/>
        <v/>
      </c>
      <c r="BE26" s="66" t="str">
        <f t="shared" ca="1" si="11"/>
        <v/>
      </c>
      <c r="BF26" s="66" t="str">
        <f t="shared" ca="1" si="12"/>
        <v/>
      </c>
      <c r="BG26" s="66" t="str">
        <f t="shared" ca="1" si="12"/>
        <v/>
      </c>
      <c r="BH26" s="66" t="str">
        <f t="shared" ca="1" si="12"/>
        <v/>
      </c>
      <c r="BI26" s="66" t="str">
        <f t="shared" ca="1" si="12"/>
        <v/>
      </c>
      <c r="BJ26" s="66" t="str">
        <f t="shared" ca="1" si="12"/>
        <v/>
      </c>
      <c r="BK26" s="66" t="str">
        <f t="shared" ca="1" si="12"/>
        <v/>
      </c>
      <c r="BL26" s="66" t="str">
        <f t="shared" ca="1" si="12"/>
        <v/>
      </c>
      <c r="BM26" s="66" t="str">
        <f t="shared" ca="1" si="12"/>
        <v/>
      </c>
      <c r="BN26" s="66" t="str">
        <f t="shared" ca="1" si="12"/>
        <v/>
      </c>
      <c r="BO26" s="66" t="str">
        <f t="shared" ca="1" si="12"/>
        <v/>
      </c>
      <c r="BP26" s="66" t="str">
        <f t="shared" ca="1" si="13"/>
        <v/>
      </c>
      <c r="BQ26" s="66" t="str">
        <f t="shared" ca="1" si="13"/>
        <v/>
      </c>
      <c r="BR26" s="66" t="str">
        <f t="shared" ca="1" si="13"/>
        <v/>
      </c>
      <c r="BS26" s="66" t="str">
        <f t="shared" ca="1" si="13"/>
        <v/>
      </c>
      <c r="BT26" s="66" t="str">
        <f t="shared" ca="1" si="13"/>
        <v/>
      </c>
      <c r="BU26" s="66" t="str">
        <f t="shared" ca="1" si="13"/>
        <v/>
      </c>
      <c r="BV26" s="66" t="str">
        <f t="shared" ca="1" si="13"/>
        <v/>
      </c>
      <c r="BW26" s="66" t="str">
        <f t="shared" ca="1" si="13"/>
        <v/>
      </c>
      <c r="BX26" s="66" t="str">
        <f t="shared" ca="1" si="13"/>
        <v/>
      </c>
      <c r="BY26" s="66" t="str">
        <f t="shared" ca="1" si="13"/>
        <v/>
      </c>
      <c r="BZ26" s="6" t="str">
        <f t="shared" ca="1" si="23"/>
        <v>NO</v>
      </c>
      <c r="CA26" s="6" t="str">
        <f t="shared" ca="1" si="14"/>
        <v/>
      </c>
      <c r="CB26" s="7">
        <f t="shared" si="15"/>
        <v>43458</v>
      </c>
      <c r="CC26" s="7">
        <f t="shared" ca="1" si="16"/>
        <v>43458</v>
      </c>
      <c r="CD26" s="6">
        <f t="shared" ref="CD26" ca="1" si="35">CC26-CB26</f>
        <v>0</v>
      </c>
    </row>
    <row r="27" spans="1:82" ht="12.9" customHeight="1" x14ac:dyDescent="0.2">
      <c r="A27" s="67" t="s">
        <v>70</v>
      </c>
      <c r="B27" s="150">
        <v>14</v>
      </c>
      <c r="C27" s="69"/>
      <c r="D27" s="68"/>
      <c r="E27" s="88"/>
      <c r="F27" s="99">
        <v>2019</v>
      </c>
      <c r="G27" s="89"/>
      <c r="H27" s="90">
        <f ca="1">IF(E27=VLOOKUP(F27,Liste!$A$3:$B$13,2,FALSE),GANTT!G27,IF((GANTT!E27+GANTT!G27)&gt;VLOOKUP(GANTT!F27,Liste!$A$3:$B$13,2,FALSE),(GANTT!E27+GANTT!G27-VLOOKUP(GANTT!F27,Liste!$A$3:$B$13,2,FALSE)),GANTT!E27+GANTT!G27))</f>
        <v>0</v>
      </c>
      <c r="I27" s="91">
        <f ca="1">IF(OR(E27=VLOOKUP(F27,Liste!$A$3:$B$13,2,FALSE),(GANTT!E27+GANTT!G27)&gt;VLOOKUP(F27,Liste!$A$3:$B$13,2,FALSE)),GANTT!F27+1,GANTT!F27)</f>
        <v>2019</v>
      </c>
      <c r="J27" s="86">
        <f t="shared" si="18"/>
        <v>0</v>
      </c>
      <c r="K27" s="92">
        <f t="shared" si="19"/>
        <v>2019</v>
      </c>
      <c r="L27" s="87">
        <f t="shared" si="20"/>
        <v>0</v>
      </c>
      <c r="M27" s="92">
        <f t="shared" ca="1" si="21"/>
        <v>0</v>
      </c>
      <c r="N27" s="93">
        <f t="shared" ca="1" si="22"/>
        <v>2019</v>
      </c>
      <c r="O27" s="111">
        <v>0</v>
      </c>
      <c r="P27" s="64" t="str">
        <f t="shared" ca="1" si="7"/>
        <v>En retard</v>
      </c>
      <c r="Q27" s="65"/>
      <c r="R27" s="66" t="str">
        <f t="shared" ca="1" si="8"/>
        <v/>
      </c>
      <c r="S27" s="66" t="str">
        <f t="shared" ca="1" si="8"/>
        <v/>
      </c>
      <c r="T27" s="66" t="str">
        <f t="shared" ca="1" si="8"/>
        <v/>
      </c>
      <c r="U27" s="66" t="str">
        <f t="shared" ca="1" si="8"/>
        <v/>
      </c>
      <c r="V27" s="66" t="str">
        <f t="shared" ca="1" si="8"/>
        <v/>
      </c>
      <c r="W27" s="66" t="str">
        <f t="shared" ca="1" si="8"/>
        <v/>
      </c>
      <c r="X27" s="66" t="str">
        <f t="shared" ca="1" si="8"/>
        <v/>
      </c>
      <c r="Y27" s="66" t="str">
        <f t="shared" ca="1" si="8"/>
        <v/>
      </c>
      <c r="Z27" s="66" t="str">
        <f t="shared" ca="1" si="8"/>
        <v/>
      </c>
      <c r="AA27" s="66" t="str">
        <f t="shared" ca="1" si="8"/>
        <v/>
      </c>
      <c r="AB27" s="66" t="str">
        <f t="shared" ca="1" si="9"/>
        <v/>
      </c>
      <c r="AC27" s="66" t="str">
        <f t="shared" ca="1" si="9"/>
        <v/>
      </c>
      <c r="AD27" s="66" t="str">
        <f t="shared" ca="1" si="9"/>
        <v/>
      </c>
      <c r="AE27" s="66" t="str">
        <f t="shared" ca="1" si="9"/>
        <v/>
      </c>
      <c r="AF27" s="66" t="str">
        <f t="shared" ca="1" si="9"/>
        <v/>
      </c>
      <c r="AG27" s="66" t="str">
        <f t="shared" ca="1" si="9"/>
        <v/>
      </c>
      <c r="AH27" s="66" t="str">
        <f t="shared" ca="1" si="9"/>
        <v/>
      </c>
      <c r="AI27" s="66" t="str">
        <f t="shared" ca="1" si="9"/>
        <v/>
      </c>
      <c r="AJ27" s="66" t="str">
        <f t="shared" ca="1" si="9"/>
        <v/>
      </c>
      <c r="AK27" s="66" t="str">
        <f t="shared" ca="1" si="9"/>
        <v/>
      </c>
      <c r="AL27" s="66" t="str">
        <f t="shared" ca="1" si="10"/>
        <v/>
      </c>
      <c r="AM27" s="66" t="str">
        <f t="shared" ca="1" si="10"/>
        <v/>
      </c>
      <c r="AN27" s="66" t="str">
        <f t="shared" ca="1" si="10"/>
        <v/>
      </c>
      <c r="AO27" s="66" t="str">
        <f t="shared" ca="1" si="10"/>
        <v/>
      </c>
      <c r="AP27" s="66" t="str">
        <f t="shared" ca="1" si="10"/>
        <v/>
      </c>
      <c r="AQ27" s="66" t="str">
        <f t="shared" ca="1" si="10"/>
        <v/>
      </c>
      <c r="AR27" s="66" t="str">
        <f t="shared" ca="1" si="10"/>
        <v/>
      </c>
      <c r="AS27" s="66" t="str">
        <f t="shared" ca="1" si="10"/>
        <v/>
      </c>
      <c r="AT27" s="66" t="str">
        <f t="shared" ca="1" si="10"/>
        <v/>
      </c>
      <c r="AU27" s="66" t="str">
        <f t="shared" ca="1" si="10"/>
        <v/>
      </c>
      <c r="AV27" s="66" t="str">
        <f t="shared" ca="1" si="11"/>
        <v/>
      </c>
      <c r="AW27" s="66" t="str">
        <f t="shared" ca="1" si="11"/>
        <v/>
      </c>
      <c r="AX27" s="66" t="str">
        <f t="shared" ca="1" si="11"/>
        <v/>
      </c>
      <c r="AY27" s="66" t="str">
        <f t="shared" ca="1" si="11"/>
        <v/>
      </c>
      <c r="AZ27" s="66" t="str">
        <f t="shared" ca="1" si="11"/>
        <v/>
      </c>
      <c r="BA27" s="66" t="str">
        <f t="shared" ca="1" si="11"/>
        <v/>
      </c>
      <c r="BB27" s="66" t="str">
        <f t="shared" ca="1" si="11"/>
        <v/>
      </c>
      <c r="BC27" s="66" t="str">
        <f t="shared" ca="1" si="11"/>
        <v/>
      </c>
      <c r="BD27" s="66" t="str">
        <f t="shared" ca="1" si="11"/>
        <v/>
      </c>
      <c r="BE27" s="66" t="str">
        <f t="shared" ca="1" si="11"/>
        <v/>
      </c>
      <c r="BF27" s="66" t="str">
        <f t="shared" ca="1" si="12"/>
        <v/>
      </c>
      <c r="BG27" s="66" t="str">
        <f t="shared" ca="1" si="12"/>
        <v/>
      </c>
      <c r="BH27" s="66" t="str">
        <f t="shared" ca="1" si="12"/>
        <v/>
      </c>
      <c r="BI27" s="66" t="str">
        <f t="shared" ca="1" si="12"/>
        <v/>
      </c>
      <c r="BJ27" s="66" t="str">
        <f t="shared" ca="1" si="12"/>
        <v/>
      </c>
      <c r="BK27" s="66" t="str">
        <f t="shared" ca="1" si="12"/>
        <v/>
      </c>
      <c r="BL27" s="66" t="str">
        <f t="shared" ca="1" si="12"/>
        <v/>
      </c>
      <c r="BM27" s="66" t="str">
        <f t="shared" ca="1" si="12"/>
        <v/>
      </c>
      <c r="BN27" s="66" t="str">
        <f t="shared" ca="1" si="12"/>
        <v/>
      </c>
      <c r="BO27" s="66" t="str">
        <f t="shared" ca="1" si="12"/>
        <v/>
      </c>
      <c r="BP27" s="66" t="str">
        <f t="shared" ca="1" si="13"/>
        <v/>
      </c>
      <c r="BQ27" s="66" t="str">
        <f t="shared" ca="1" si="13"/>
        <v/>
      </c>
      <c r="BR27" s="66" t="str">
        <f t="shared" ca="1" si="13"/>
        <v/>
      </c>
      <c r="BS27" s="66" t="str">
        <f t="shared" ca="1" si="13"/>
        <v/>
      </c>
      <c r="BT27" s="66" t="str">
        <f t="shared" ca="1" si="13"/>
        <v/>
      </c>
      <c r="BU27" s="66" t="str">
        <f t="shared" ca="1" si="13"/>
        <v/>
      </c>
      <c r="BV27" s="66" t="str">
        <f t="shared" ca="1" si="13"/>
        <v/>
      </c>
      <c r="BW27" s="66" t="str">
        <f t="shared" ca="1" si="13"/>
        <v/>
      </c>
      <c r="BX27" s="66" t="str">
        <f t="shared" ca="1" si="13"/>
        <v/>
      </c>
      <c r="BY27" s="66" t="str">
        <f t="shared" ca="1" si="13"/>
        <v/>
      </c>
      <c r="BZ27" s="6" t="str">
        <f t="shared" ca="1" si="23"/>
        <v>NO</v>
      </c>
      <c r="CA27" s="6" t="str">
        <f t="shared" ca="1" si="14"/>
        <v/>
      </c>
      <c r="CB27" s="7">
        <f t="shared" si="15"/>
        <v>43458</v>
      </c>
      <c r="CC27" s="7">
        <f t="shared" ca="1" si="16"/>
        <v>43458</v>
      </c>
      <c r="CD27" s="6">
        <f t="shared" ca="1" si="17"/>
        <v>0</v>
      </c>
    </row>
    <row r="28" spans="1:82" ht="12.9" customHeight="1" x14ac:dyDescent="0.2">
      <c r="A28" s="67" t="s">
        <v>71</v>
      </c>
      <c r="B28" s="150">
        <v>15</v>
      </c>
      <c r="C28" s="69"/>
      <c r="D28" s="68"/>
      <c r="E28" s="70"/>
      <c r="F28" s="99">
        <v>2019</v>
      </c>
      <c r="G28" s="71"/>
      <c r="H28" s="72">
        <f ca="1">IF(E28=VLOOKUP(F28,Liste!$A$3:$B$13,2,FALSE),GANTT!G28,IF((GANTT!E28+GANTT!G28)&gt;VLOOKUP(GANTT!F28,Liste!$A$3:$B$13,2,FALSE),(GANTT!E28+GANTT!G28-VLOOKUP(GANTT!F28,Liste!$A$3:$B$13,2,FALSE)),GANTT!E28+GANTT!G28))</f>
        <v>0</v>
      </c>
      <c r="I28" s="73">
        <f ca="1">IF(OR(E28=VLOOKUP(F28,Liste!$A$3:$B$13,2,FALSE),(GANTT!E28+GANTT!G28)&gt;VLOOKUP(F28,Liste!$A$3:$B$13,2,FALSE)),GANTT!F28+1,GANTT!F28)</f>
        <v>2019</v>
      </c>
      <c r="J28" s="84">
        <f t="shared" ref="J28" si="36">VALUE(E28)</f>
        <v>0</v>
      </c>
      <c r="K28" s="71">
        <f t="shared" ref="K28:K59" si="37">VALUE(F28)</f>
        <v>2019</v>
      </c>
      <c r="L28" s="71">
        <f t="shared" ref="L28:L59" si="38">VALUE(G28)</f>
        <v>0</v>
      </c>
      <c r="M28" s="71">
        <f t="shared" ref="M28" ca="1" si="39">VALUE(H28)</f>
        <v>0</v>
      </c>
      <c r="N28" s="74">
        <f t="shared" ref="N28:N59" ca="1" si="40">VALUE(I28)</f>
        <v>2019</v>
      </c>
      <c r="O28" s="111">
        <v>0</v>
      </c>
      <c r="P28" s="64" t="str">
        <f t="shared" ca="1" si="7"/>
        <v>En retard</v>
      </c>
      <c r="Q28" s="65"/>
      <c r="R28" s="66" t="str">
        <f t="shared" ca="1" si="8"/>
        <v/>
      </c>
      <c r="S28" s="66" t="str">
        <f t="shared" ca="1" si="8"/>
        <v/>
      </c>
      <c r="T28" s="66" t="str">
        <f t="shared" ca="1" si="8"/>
        <v/>
      </c>
      <c r="U28" s="66" t="str">
        <f t="shared" ca="1" si="8"/>
        <v/>
      </c>
      <c r="V28" s="66" t="str">
        <f t="shared" ca="1" si="8"/>
        <v/>
      </c>
      <c r="W28" s="66" t="str">
        <f t="shared" ca="1" si="8"/>
        <v/>
      </c>
      <c r="X28" s="66" t="str">
        <f t="shared" ca="1" si="8"/>
        <v/>
      </c>
      <c r="Y28" s="66" t="str">
        <f t="shared" ca="1" si="8"/>
        <v/>
      </c>
      <c r="Z28" s="66" t="str">
        <f t="shared" ca="1" si="8"/>
        <v/>
      </c>
      <c r="AA28" s="66" t="str">
        <f t="shared" ca="1" si="8"/>
        <v/>
      </c>
      <c r="AB28" s="66" t="str">
        <f t="shared" ca="1" si="9"/>
        <v/>
      </c>
      <c r="AC28" s="66" t="str">
        <f t="shared" ca="1" si="9"/>
        <v/>
      </c>
      <c r="AD28" s="66" t="str">
        <f t="shared" ca="1" si="9"/>
        <v/>
      </c>
      <c r="AE28" s="66" t="str">
        <f t="shared" ca="1" si="9"/>
        <v/>
      </c>
      <c r="AF28" s="66" t="str">
        <f t="shared" ca="1" si="9"/>
        <v/>
      </c>
      <c r="AG28" s="66" t="str">
        <f t="shared" ca="1" si="9"/>
        <v/>
      </c>
      <c r="AH28" s="66" t="str">
        <f t="shared" ca="1" si="9"/>
        <v/>
      </c>
      <c r="AI28" s="66" t="str">
        <f t="shared" ca="1" si="9"/>
        <v/>
      </c>
      <c r="AJ28" s="66" t="str">
        <f t="shared" ca="1" si="9"/>
        <v/>
      </c>
      <c r="AK28" s="66" t="str">
        <f t="shared" ca="1" si="9"/>
        <v/>
      </c>
      <c r="AL28" s="66" t="str">
        <f t="shared" ca="1" si="10"/>
        <v/>
      </c>
      <c r="AM28" s="66" t="str">
        <f t="shared" ca="1" si="10"/>
        <v/>
      </c>
      <c r="AN28" s="66" t="str">
        <f t="shared" ca="1" si="10"/>
        <v/>
      </c>
      <c r="AO28" s="66" t="str">
        <f t="shared" ca="1" si="10"/>
        <v/>
      </c>
      <c r="AP28" s="66" t="str">
        <f t="shared" ca="1" si="10"/>
        <v/>
      </c>
      <c r="AQ28" s="66" t="str">
        <f t="shared" ca="1" si="10"/>
        <v/>
      </c>
      <c r="AR28" s="66" t="str">
        <f t="shared" ca="1" si="10"/>
        <v/>
      </c>
      <c r="AS28" s="66" t="str">
        <f t="shared" ca="1" si="10"/>
        <v/>
      </c>
      <c r="AT28" s="66" t="str">
        <f t="shared" ca="1" si="10"/>
        <v/>
      </c>
      <c r="AU28" s="66" t="str">
        <f t="shared" ca="1" si="10"/>
        <v/>
      </c>
      <c r="AV28" s="66" t="str">
        <f t="shared" ca="1" si="11"/>
        <v/>
      </c>
      <c r="AW28" s="66" t="str">
        <f t="shared" ca="1" si="11"/>
        <v/>
      </c>
      <c r="AX28" s="66" t="str">
        <f t="shared" ca="1" si="11"/>
        <v/>
      </c>
      <c r="AY28" s="66" t="str">
        <f t="shared" ca="1" si="11"/>
        <v/>
      </c>
      <c r="AZ28" s="66" t="str">
        <f t="shared" ca="1" si="11"/>
        <v/>
      </c>
      <c r="BA28" s="66" t="str">
        <f t="shared" ca="1" si="11"/>
        <v/>
      </c>
      <c r="BB28" s="66" t="str">
        <f t="shared" ca="1" si="11"/>
        <v/>
      </c>
      <c r="BC28" s="66" t="str">
        <f t="shared" ca="1" si="11"/>
        <v/>
      </c>
      <c r="BD28" s="66" t="str">
        <f t="shared" ca="1" si="11"/>
        <v/>
      </c>
      <c r="BE28" s="66" t="str">
        <f t="shared" ca="1" si="11"/>
        <v/>
      </c>
      <c r="BF28" s="66" t="str">
        <f t="shared" ca="1" si="12"/>
        <v/>
      </c>
      <c r="BG28" s="66" t="str">
        <f t="shared" ca="1" si="12"/>
        <v/>
      </c>
      <c r="BH28" s="66" t="str">
        <f t="shared" ca="1" si="12"/>
        <v/>
      </c>
      <c r="BI28" s="66" t="str">
        <f t="shared" ca="1" si="12"/>
        <v/>
      </c>
      <c r="BJ28" s="66" t="str">
        <f t="shared" ca="1" si="12"/>
        <v/>
      </c>
      <c r="BK28" s="66" t="str">
        <f t="shared" ca="1" si="12"/>
        <v/>
      </c>
      <c r="BL28" s="66" t="str">
        <f t="shared" ca="1" si="12"/>
        <v/>
      </c>
      <c r="BM28" s="66" t="str">
        <f t="shared" ca="1" si="12"/>
        <v/>
      </c>
      <c r="BN28" s="66" t="str">
        <f t="shared" ca="1" si="12"/>
        <v/>
      </c>
      <c r="BO28" s="66" t="str">
        <f t="shared" ca="1" si="12"/>
        <v/>
      </c>
      <c r="BP28" s="66" t="str">
        <f t="shared" ca="1" si="13"/>
        <v/>
      </c>
      <c r="BQ28" s="66" t="str">
        <f t="shared" ca="1" si="13"/>
        <v/>
      </c>
      <c r="BR28" s="66" t="str">
        <f t="shared" ca="1" si="13"/>
        <v/>
      </c>
      <c r="BS28" s="66" t="str">
        <f t="shared" ca="1" si="13"/>
        <v/>
      </c>
      <c r="BT28" s="66" t="str">
        <f t="shared" ca="1" si="13"/>
        <v/>
      </c>
      <c r="BU28" s="66" t="str">
        <f t="shared" ca="1" si="13"/>
        <v/>
      </c>
      <c r="BV28" s="66" t="str">
        <f t="shared" ca="1" si="13"/>
        <v/>
      </c>
      <c r="BW28" s="66" t="str">
        <f t="shared" ca="1" si="13"/>
        <v/>
      </c>
      <c r="BX28" s="66" t="str">
        <f t="shared" ca="1" si="13"/>
        <v/>
      </c>
      <c r="BY28" s="66" t="str">
        <f t="shared" ca="1" si="13"/>
        <v/>
      </c>
      <c r="BZ28" s="6" t="str">
        <f t="shared" ca="1" si="23"/>
        <v>NO</v>
      </c>
      <c r="CA28" s="6" t="str">
        <f t="shared" ca="1" si="14"/>
        <v/>
      </c>
      <c r="CB28" s="7">
        <f t="shared" si="15"/>
        <v>43458</v>
      </c>
      <c r="CC28" s="7">
        <f t="shared" ca="1" si="16"/>
        <v>43458</v>
      </c>
      <c r="CD28" s="6">
        <f t="shared" ref="CD28:CD59" ca="1" si="41">CC28-CB28</f>
        <v>0</v>
      </c>
    </row>
    <row r="29" spans="1:82" ht="12.9" customHeight="1" x14ac:dyDescent="0.2">
      <c r="A29" s="67" t="s">
        <v>72</v>
      </c>
      <c r="B29" s="150">
        <v>16</v>
      </c>
      <c r="C29" s="69"/>
      <c r="D29" s="68"/>
      <c r="E29" s="70"/>
      <c r="F29" s="99">
        <v>2019</v>
      </c>
      <c r="G29" s="71"/>
      <c r="H29" s="72">
        <f ca="1">IF(E29=VLOOKUP(F29,Liste!$A$3:$B$13,2,FALSE),GANTT!G29,IF((GANTT!E29+GANTT!G29)&gt;VLOOKUP(GANTT!F29,Liste!$A$3:$B$13,2,FALSE),(GANTT!E29+GANTT!G29-VLOOKUP(GANTT!F29,Liste!$A$3:$B$13,2,FALSE)),GANTT!E29+GANTT!G29))</f>
        <v>0</v>
      </c>
      <c r="I29" s="73">
        <f ca="1">IF(OR(E29=VLOOKUP(F29,Liste!$A$3:$B$13,2,FALSE),(GANTT!E29+GANTT!G29)&gt;VLOOKUP(F29,Liste!$A$3:$B$13,2,FALSE)),GANTT!F29+1,GANTT!F29)</f>
        <v>2019</v>
      </c>
      <c r="J29" s="70">
        <f>VALUE(E29)</f>
        <v>0</v>
      </c>
      <c r="K29" s="71">
        <f t="shared" si="37"/>
        <v>2019</v>
      </c>
      <c r="L29" s="71">
        <f t="shared" si="38"/>
        <v>0</v>
      </c>
      <c r="M29" s="71">
        <f ca="1">VALUE(H29)</f>
        <v>0</v>
      </c>
      <c r="N29" s="74">
        <f t="shared" ca="1" si="40"/>
        <v>2019</v>
      </c>
      <c r="O29" s="111">
        <v>0</v>
      </c>
      <c r="P29" s="64" t="str">
        <f t="shared" ca="1" si="7"/>
        <v>En retard</v>
      </c>
      <c r="Q29" s="65"/>
      <c r="R29" s="66" t="str">
        <f t="shared" ca="1" si="8"/>
        <v/>
      </c>
      <c r="S29" s="66" t="str">
        <f t="shared" ca="1" si="8"/>
        <v/>
      </c>
      <c r="T29" s="66" t="str">
        <f t="shared" ca="1" si="8"/>
        <v/>
      </c>
      <c r="U29" s="66" t="str">
        <f t="shared" ca="1" si="8"/>
        <v/>
      </c>
      <c r="V29" s="66" t="str">
        <f t="shared" ca="1" si="8"/>
        <v/>
      </c>
      <c r="W29" s="66" t="str">
        <f t="shared" ca="1" si="8"/>
        <v/>
      </c>
      <c r="X29" s="66" t="str">
        <f t="shared" ca="1" si="8"/>
        <v/>
      </c>
      <c r="Y29" s="66" t="str">
        <f t="shared" ca="1" si="8"/>
        <v/>
      </c>
      <c r="Z29" s="66" t="str">
        <f t="shared" ca="1" si="8"/>
        <v/>
      </c>
      <c r="AA29" s="66" t="str">
        <f t="shared" ca="1" si="8"/>
        <v/>
      </c>
      <c r="AB29" s="66" t="str">
        <f t="shared" ca="1" si="9"/>
        <v/>
      </c>
      <c r="AC29" s="66" t="str">
        <f t="shared" ca="1" si="9"/>
        <v/>
      </c>
      <c r="AD29" s="66" t="str">
        <f t="shared" ca="1" si="9"/>
        <v/>
      </c>
      <c r="AE29" s="66" t="str">
        <f t="shared" ca="1" si="9"/>
        <v/>
      </c>
      <c r="AF29" s="66" t="str">
        <f t="shared" ca="1" si="9"/>
        <v/>
      </c>
      <c r="AG29" s="66" t="str">
        <f t="shared" ca="1" si="9"/>
        <v/>
      </c>
      <c r="AH29" s="66" t="str">
        <f t="shared" ca="1" si="9"/>
        <v/>
      </c>
      <c r="AI29" s="66" t="str">
        <f t="shared" ca="1" si="9"/>
        <v/>
      </c>
      <c r="AJ29" s="66" t="str">
        <f t="shared" ca="1" si="9"/>
        <v/>
      </c>
      <c r="AK29" s="66" t="str">
        <f t="shared" ca="1" si="9"/>
        <v/>
      </c>
      <c r="AL29" s="66" t="str">
        <f t="shared" ca="1" si="10"/>
        <v/>
      </c>
      <c r="AM29" s="66" t="str">
        <f t="shared" ca="1" si="10"/>
        <v/>
      </c>
      <c r="AN29" s="66" t="str">
        <f t="shared" ca="1" si="10"/>
        <v/>
      </c>
      <c r="AO29" s="66" t="str">
        <f t="shared" ca="1" si="10"/>
        <v/>
      </c>
      <c r="AP29" s="66" t="str">
        <f t="shared" ca="1" si="10"/>
        <v/>
      </c>
      <c r="AQ29" s="66" t="str">
        <f t="shared" ca="1" si="10"/>
        <v/>
      </c>
      <c r="AR29" s="66" t="str">
        <f t="shared" ca="1" si="10"/>
        <v/>
      </c>
      <c r="AS29" s="66" t="str">
        <f t="shared" ca="1" si="10"/>
        <v/>
      </c>
      <c r="AT29" s="66" t="str">
        <f t="shared" ca="1" si="10"/>
        <v/>
      </c>
      <c r="AU29" s="66" t="str">
        <f t="shared" ca="1" si="10"/>
        <v/>
      </c>
      <c r="AV29" s="66" t="str">
        <f t="shared" ca="1" si="11"/>
        <v/>
      </c>
      <c r="AW29" s="66" t="str">
        <f t="shared" ca="1" si="11"/>
        <v/>
      </c>
      <c r="AX29" s="66" t="str">
        <f t="shared" ca="1" si="11"/>
        <v/>
      </c>
      <c r="AY29" s="66" t="str">
        <f t="shared" ca="1" si="11"/>
        <v/>
      </c>
      <c r="AZ29" s="66" t="str">
        <f t="shared" ca="1" si="11"/>
        <v/>
      </c>
      <c r="BA29" s="66" t="str">
        <f t="shared" ca="1" si="11"/>
        <v/>
      </c>
      <c r="BB29" s="66" t="str">
        <f t="shared" ca="1" si="11"/>
        <v/>
      </c>
      <c r="BC29" s="66" t="str">
        <f t="shared" ca="1" si="11"/>
        <v/>
      </c>
      <c r="BD29" s="66" t="str">
        <f t="shared" ca="1" si="11"/>
        <v/>
      </c>
      <c r="BE29" s="66" t="str">
        <f t="shared" ca="1" si="11"/>
        <v/>
      </c>
      <c r="BF29" s="66" t="str">
        <f t="shared" ca="1" si="12"/>
        <v/>
      </c>
      <c r="BG29" s="66" t="str">
        <f t="shared" ca="1" si="12"/>
        <v/>
      </c>
      <c r="BH29" s="66" t="str">
        <f t="shared" ca="1" si="12"/>
        <v/>
      </c>
      <c r="BI29" s="66" t="str">
        <f t="shared" ca="1" si="12"/>
        <v/>
      </c>
      <c r="BJ29" s="66" t="str">
        <f t="shared" ca="1" si="12"/>
        <v/>
      </c>
      <c r="BK29" s="66" t="str">
        <f t="shared" ca="1" si="12"/>
        <v/>
      </c>
      <c r="BL29" s="66" t="str">
        <f t="shared" ca="1" si="12"/>
        <v/>
      </c>
      <c r="BM29" s="66" t="str">
        <f t="shared" ca="1" si="12"/>
        <v/>
      </c>
      <c r="BN29" s="66" t="str">
        <f t="shared" ca="1" si="12"/>
        <v/>
      </c>
      <c r="BO29" s="66" t="str">
        <f t="shared" ca="1" si="12"/>
        <v/>
      </c>
      <c r="BP29" s="66" t="str">
        <f t="shared" ca="1" si="13"/>
        <v/>
      </c>
      <c r="BQ29" s="66" t="str">
        <f t="shared" ca="1" si="13"/>
        <v/>
      </c>
      <c r="BR29" s="66" t="str">
        <f t="shared" ca="1" si="13"/>
        <v/>
      </c>
      <c r="BS29" s="66" t="str">
        <f t="shared" ca="1" si="13"/>
        <v/>
      </c>
      <c r="BT29" s="66" t="str">
        <f t="shared" ca="1" si="13"/>
        <v/>
      </c>
      <c r="BU29" s="66" t="str">
        <f t="shared" ca="1" si="13"/>
        <v/>
      </c>
      <c r="BV29" s="66" t="str">
        <f t="shared" ca="1" si="13"/>
        <v/>
      </c>
      <c r="BW29" s="66" t="str">
        <f t="shared" ca="1" si="13"/>
        <v/>
      </c>
      <c r="BX29" s="66" t="str">
        <f t="shared" ca="1" si="13"/>
        <v/>
      </c>
      <c r="BY29" s="66" t="str">
        <f t="shared" ca="1" si="13"/>
        <v/>
      </c>
      <c r="BZ29" s="6" t="str">
        <f t="shared" ca="1" si="23"/>
        <v>NO</v>
      </c>
      <c r="CA29" s="6" t="str">
        <f t="shared" ca="1" si="14"/>
        <v/>
      </c>
      <c r="CB29" s="7">
        <f t="shared" si="15"/>
        <v>43458</v>
      </c>
      <c r="CC29" s="7">
        <f t="shared" ca="1" si="16"/>
        <v>43458</v>
      </c>
      <c r="CD29" s="6">
        <f t="shared" ca="1" si="41"/>
        <v>0</v>
      </c>
    </row>
    <row r="30" spans="1:82" ht="12.9" customHeight="1" x14ac:dyDescent="0.2">
      <c r="A30" s="67" t="s">
        <v>73</v>
      </c>
      <c r="B30" s="150">
        <v>17</v>
      </c>
      <c r="C30" s="69"/>
      <c r="D30" s="68"/>
      <c r="E30" s="70"/>
      <c r="F30" s="99">
        <v>2019</v>
      </c>
      <c r="G30" s="71"/>
      <c r="H30" s="72">
        <f ca="1">IF(E30=VLOOKUP(F30,Liste!$A$3:$B$13,2,FALSE),GANTT!G30,IF((GANTT!E30+GANTT!G30)&gt;VLOOKUP(GANTT!F30,Liste!$A$3:$B$13,2,FALSE),(GANTT!E30+GANTT!G30-VLOOKUP(GANTT!F30,Liste!$A$3:$B$13,2,FALSE)),GANTT!E30+GANTT!G30))</f>
        <v>0</v>
      </c>
      <c r="I30" s="73">
        <f ca="1">IF(OR(E30=VLOOKUP(F30,Liste!$A$3:$B$13,2,FALSE),(GANTT!E30+GANTT!G30)&gt;VLOOKUP(F30,Liste!$A$3:$B$13,2,FALSE)),GANTT!F30+1,GANTT!F30)</f>
        <v>2019</v>
      </c>
      <c r="J30" s="70">
        <f t="shared" ref="J30:J59" si="42">VALUE(E30)</f>
        <v>0</v>
      </c>
      <c r="K30" s="71">
        <f t="shared" si="37"/>
        <v>2019</v>
      </c>
      <c r="L30" s="71">
        <f t="shared" si="38"/>
        <v>0</v>
      </c>
      <c r="M30" s="71">
        <f t="shared" ref="M30:M59" ca="1" si="43">VALUE(H30)</f>
        <v>0</v>
      </c>
      <c r="N30" s="74">
        <f t="shared" ca="1" si="40"/>
        <v>2019</v>
      </c>
      <c r="O30" s="111">
        <v>0</v>
      </c>
      <c r="P30" s="64" t="str">
        <f t="shared" ca="1" si="7"/>
        <v>En retard</v>
      </c>
      <c r="Q30" s="65"/>
      <c r="R30" s="66" t="str">
        <f t="shared" ca="1" si="8"/>
        <v/>
      </c>
      <c r="S30" s="66" t="str">
        <f t="shared" ca="1" si="8"/>
        <v/>
      </c>
      <c r="T30" s="66" t="str">
        <f t="shared" ca="1" si="8"/>
        <v/>
      </c>
      <c r="U30" s="66" t="str">
        <f t="shared" ca="1" si="8"/>
        <v/>
      </c>
      <c r="V30" s="66" t="str">
        <f t="shared" ca="1" si="8"/>
        <v/>
      </c>
      <c r="W30" s="66" t="str">
        <f t="shared" ca="1" si="8"/>
        <v/>
      </c>
      <c r="X30" s="66" t="str">
        <f t="shared" ca="1" si="8"/>
        <v/>
      </c>
      <c r="Y30" s="66" t="str">
        <f t="shared" ca="1" si="8"/>
        <v/>
      </c>
      <c r="Z30" s="66" t="str">
        <f t="shared" ca="1" si="8"/>
        <v/>
      </c>
      <c r="AA30" s="66" t="str">
        <f t="shared" ca="1" si="8"/>
        <v/>
      </c>
      <c r="AB30" s="66" t="str">
        <f t="shared" ca="1" si="9"/>
        <v/>
      </c>
      <c r="AC30" s="66" t="str">
        <f t="shared" ca="1" si="9"/>
        <v/>
      </c>
      <c r="AD30" s="66" t="str">
        <f t="shared" ca="1" si="9"/>
        <v/>
      </c>
      <c r="AE30" s="66" t="str">
        <f t="shared" ca="1" si="9"/>
        <v/>
      </c>
      <c r="AF30" s="66" t="str">
        <f t="shared" ca="1" si="9"/>
        <v/>
      </c>
      <c r="AG30" s="66" t="str">
        <f t="shared" ca="1" si="9"/>
        <v/>
      </c>
      <c r="AH30" s="66" t="str">
        <f t="shared" ca="1" si="9"/>
        <v/>
      </c>
      <c r="AI30" s="66" t="str">
        <f t="shared" ca="1" si="9"/>
        <v/>
      </c>
      <c r="AJ30" s="66" t="str">
        <f t="shared" ca="1" si="9"/>
        <v/>
      </c>
      <c r="AK30" s="66" t="str">
        <f t="shared" ca="1" si="9"/>
        <v/>
      </c>
      <c r="AL30" s="66" t="str">
        <f t="shared" ca="1" si="10"/>
        <v/>
      </c>
      <c r="AM30" s="66" t="str">
        <f t="shared" ca="1" si="10"/>
        <v/>
      </c>
      <c r="AN30" s="66" t="str">
        <f t="shared" ca="1" si="10"/>
        <v/>
      </c>
      <c r="AO30" s="66" t="str">
        <f t="shared" ca="1" si="10"/>
        <v/>
      </c>
      <c r="AP30" s="66" t="str">
        <f t="shared" ca="1" si="10"/>
        <v/>
      </c>
      <c r="AQ30" s="66" t="str">
        <f t="shared" ca="1" si="10"/>
        <v/>
      </c>
      <c r="AR30" s="66" t="str">
        <f t="shared" ca="1" si="10"/>
        <v/>
      </c>
      <c r="AS30" s="66" t="str">
        <f t="shared" ca="1" si="10"/>
        <v/>
      </c>
      <c r="AT30" s="66" t="str">
        <f t="shared" ca="1" si="10"/>
        <v/>
      </c>
      <c r="AU30" s="66" t="str">
        <f t="shared" ca="1" si="10"/>
        <v/>
      </c>
      <c r="AV30" s="66" t="str">
        <f t="shared" ca="1" si="11"/>
        <v/>
      </c>
      <c r="AW30" s="66" t="str">
        <f t="shared" ca="1" si="11"/>
        <v/>
      </c>
      <c r="AX30" s="66" t="str">
        <f t="shared" ca="1" si="11"/>
        <v/>
      </c>
      <c r="AY30" s="66" t="str">
        <f t="shared" ca="1" si="11"/>
        <v/>
      </c>
      <c r="AZ30" s="66" t="str">
        <f t="shared" ca="1" si="11"/>
        <v/>
      </c>
      <c r="BA30" s="66" t="str">
        <f t="shared" ca="1" si="11"/>
        <v/>
      </c>
      <c r="BB30" s="66" t="str">
        <f t="shared" ca="1" si="11"/>
        <v/>
      </c>
      <c r="BC30" s="66" t="str">
        <f t="shared" ca="1" si="11"/>
        <v/>
      </c>
      <c r="BD30" s="66" t="str">
        <f t="shared" ca="1" si="11"/>
        <v/>
      </c>
      <c r="BE30" s="66" t="str">
        <f t="shared" ca="1" si="11"/>
        <v/>
      </c>
      <c r="BF30" s="66" t="str">
        <f t="shared" ca="1" si="12"/>
        <v/>
      </c>
      <c r="BG30" s="66" t="str">
        <f t="shared" ca="1" si="12"/>
        <v/>
      </c>
      <c r="BH30" s="66" t="str">
        <f t="shared" ca="1" si="12"/>
        <v/>
      </c>
      <c r="BI30" s="66" t="str">
        <f t="shared" ca="1" si="12"/>
        <v/>
      </c>
      <c r="BJ30" s="66" t="str">
        <f t="shared" ca="1" si="12"/>
        <v/>
      </c>
      <c r="BK30" s="66" t="str">
        <f t="shared" ca="1" si="12"/>
        <v/>
      </c>
      <c r="BL30" s="66" t="str">
        <f t="shared" ca="1" si="12"/>
        <v/>
      </c>
      <c r="BM30" s="66" t="str">
        <f t="shared" ca="1" si="12"/>
        <v/>
      </c>
      <c r="BN30" s="66" t="str">
        <f t="shared" ca="1" si="12"/>
        <v/>
      </c>
      <c r="BO30" s="66" t="str">
        <f t="shared" ca="1" si="12"/>
        <v/>
      </c>
      <c r="BP30" s="66" t="str">
        <f t="shared" ca="1" si="13"/>
        <v/>
      </c>
      <c r="BQ30" s="66" t="str">
        <f t="shared" ca="1" si="13"/>
        <v/>
      </c>
      <c r="BR30" s="66" t="str">
        <f t="shared" ca="1" si="13"/>
        <v/>
      </c>
      <c r="BS30" s="66" t="str">
        <f t="shared" ca="1" si="13"/>
        <v/>
      </c>
      <c r="BT30" s="66" t="str">
        <f t="shared" ca="1" si="13"/>
        <v/>
      </c>
      <c r="BU30" s="66" t="str">
        <f t="shared" ca="1" si="13"/>
        <v/>
      </c>
      <c r="BV30" s="66" t="str">
        <f t="shared" ca="1" si="13"/>
        <v/>
      </c>
      <c r="BW30" s="66" t="str">
        <f t="shared" ca="1" si="13"/>
        <v/>
      </c>
      <c r="BX30" s="66" t="str">
        <f t="shared" ca="1" si="13"/>
        <v/>
      </c>
      <c r="BY30" s="66" t="str">
        <f t="shared" ca="1" si="13"/>
        <v/>
      </c>
      <c r="BZ30" s="6" t="str">
        <f t="shared" ca="1" si="23"/>
        <v>NO</v>
      </c>
      <c r="CA30" s="6" t="str">
        <f t="shared" ca="1" si="14"/>
        <v/>
      </c>
      <c r="CB30" s="7">
        <f t="shared" si="15"/>
        <v>43458</v>
      </c>
      <c r="CC30" s="7">
        <f t="shared" ca="1" si="16"/>
        <v>43458</v>
      </c>
      <c r="CD30" s="6">
        <f t="shared" ca="1" si="41"/>
        <v>0</v>
      </c>
    </row>
    <row r="31" spans="1:82" ht="12.9" customHeight="1" x14ac:dyDescent="0.2">
      <c r="A31" s="109" t="s">
        <v>74</v>
      </c>
      <c r="B31" s="110" t="s">
        <v>65</v>
      </c>
      <c r="C31" s="69"/>
      <c r="D31" s="68"/>
      <c r="E31" s="70"/>
      <c r="F31" s="99">
        <v>2019</v>
      </c>
      <c r="G31" s="71"/>
      <c r="H31" s="72">
        <f ca="1">IF(E31=VLOOKUP(F31,Liste!$A$3:$B$13,2,FALSE),GANTT!G31,IF((GANTT!E31+GANTT!G31)&gt;VLOOKUP(GANTT!F31,Liste!$A$3:$B$13,2,FALSE),(GANTT!E31+GANTT!G31-VLOOKUP(GANTT!F31,Liste!$A$3:$B$13,2,FALSE)),GANTT!E31+GANTT!G31))</f>
        <v>0</v>
      </c>
      <c r="I31" s="73">
        <f ca="1">IF(OR(E31=VLOOKUP(F31,Liste!$A$3:$B$13,2,FALSE),(GANTT!E31+GANTT!G31)&gt;VLOOKUP(F31,Liste!$A$3:$B$13,2,FALSE)),GANTT!F31+1,GANTT!F31)</f>
        <v>2019</v>
      </c>
      <c r="J31" s="70">
        <f t="shared" si="42"/>
        <v>0</v>
      </c>
      <c r="K31" s="71">
        <f t="shared" si="37"/>
        <v>2019</v>
      </c>
      <c r="L31" s="71">
        <f t="shared" si="38"/>
        <v>0</v>
      </c>
      <c r="M31" s="71">
        <f t="shared" ca="1" si="43"/>
        <v>0</v>
      </c>
      <c r="N31" s="74">
        <f t="shared" ca="1" si="40"/>
        <v>2019</v>
      </c>
      <c r="O31" s="111">
        <v>0</v>
      </c>
      <c r="P31" s="64" t="str">
        <f t="shared" ca="1" si="7"/>
        <v>En retard</v>
      </c>
      <c r="Q31" s="65"/>
      <c r="R31" s="66" t="str">
        <f t="shared" ca="1" si="8"/>
        <v/>
      </c>
      <c r="S31" s="66" t="str">
        <f t="shared" ca="1" si="8"/>
        <v/>
      </c>
      <c r="T31" s="66" t="str">
        <f t="shared" ca="1" si="8"/>
        <v/>
      </c>
      <c r="U31" s="66" t="str">
        <f t="shared" ca="1" si="8"/>
        <v/>
      </c>
      <c r="V31" s="66" t="str">
        <f t="shared" ca="1" si="8"/>
        <v/>
      </c>
      <c r="W31" s="66" t="str">
        <f t="shared" ca="1" si="8"/>
        <v/>
      </c>
      <c r="X31" s="66" t="str">
        <f t="shared" ca="1" si="8"/>
        <v/>
      </c>
      <c r="Y31" s="66" t="str">
        <f t="shared" ca="1" si="8"/>
        <v/>
      </c>
      <c r="Z31" s="66" t="str">
        <f t="shared" ca="1" si="8"/>
        <v/>
      </c>
      <c r="AA31" s="66" t="str">
        <f t="shared" ca="1" si="8"/>
        <v/>
      </c>
      <c r="AB31" s="66" t="str">
        <f t="shared" ca="1" si="9"/>
        <v/>
      </c>
      <c r="AC31" s="66" t="str">
        <f t="shared" ca="1" si="9"/>
        <v/>
      </c>
      <c r="AD31" s="66" t="str">
        <f t="shared" ca="1" si="9"/>
        <v/>
      </c>
      <c r="AE31" s="66" t="str">
        <f t="shared" ca="1" si="9"/>
        <v/>
      </c>
      <c r="AF31" s="66" t="str">
        <f t="shared" ca="1" si="9"/>
        <v/>
      </c>
      <c r="AG31" s="66" t="str">
        <f t="shared" ca="1" si="9"/>
        <v/>
      </c>
      <c r="AH31" s="66" t="str">
        <f t="shared" ca="1" si="9"/>
        <v/>
      </c>
      <c r="AI31" s="66" t="str">
        <f t="shared" ca="1" si="9"/>
        <v/>
      </c>
      <c r="AJ31" s="66" t="str">
        <f t="shared" ca="1" si="9"/>
        <v/>
      </c>
      <c r="AK31" s="66" t="str">
        <f t="shared" ca="1" si="9"/>
        <v/>
      </c>
      <c r="AL31" s="66" t="str">
        <f t="shared" ca="1" si="10"/>
        <v/>
      </c>
      <c r="AM31" s="66" t="str">
        <f t="shared" ca="1" si="10"/>
        <v/>
      </c>
      <c r="AN31" s="66" t="str">
        <f t="shared" ca="1" si="10"/>
        <v/>
      </c>
      <c r="AO31" s="66" t="str">
        <f t="shared" ca="1" si="10"/>
        <v/>
      </c>
      <c r="AP31" s="66" t="str">
        <f t="shared" ca="1" si="10"/>
        <v/>
      </c>
      <c r="AQ31" s="66" t="str">
        <f t="shared" ca="1" si="10"/>
        <v/>
      </c>
      <c r="AR31" s="66" t="str">
        <f t="shared" ca="1" si="10"/>
        <v/>
      </c>
      <c r="AS31" s="66" t="str">
        <f t="shared" ca="1" si="10"/>
        <v/>
      </c>
      <c r="AT31" s="66" t="str">
        <f t="shared" ca="1" si="10"/>
        <v/>
      </c>
      <c r="AU31" s="66" t="str">
        <f t="shared" ca="1" si="10"/>
        <v/>
      </c>
      <c r="AV31" s="66" t="str">
        <f t="shared" ca="1" si="11"/>
        <v/>
      </c>
      <c r="AW31" s="66" t="str">
        <f t="shared" ca="1" si="11"/>
        <v/>
      </c>
      <c r="AX31" s="66" t="str">
        <f t="shared" ca="1" si="11"/>
        <v/>
      </c>
      <c r="AY31" s="66" t="str">
        <f t="shared" ca="1" si="11"/>
        <v/>
      </c>
      <c r="AZ31" s="66" t="str">
        <f t="shared" ca="1" si="11"/>
        <v/>
      </c>
      <c r="BA31" s="66" t="str">
        <f t="shared" ca="1" si="11"/>
        <v/>
      </c>
      <c r="BB31" s="66" t="str">
        <f t="shared" ca="1" si="11"/>
        <v/>
      </c>
      <c r="BC31" s="66" t="str">
        <f t="shared" ca="1" si="11"/>
        <v/>
      </c>
      <c r="BD31" s="66" t="str">
        <f t="shared" ca="1" si="11"/>
        <v/>
      </c>
      <c r="BE31" s="66" t="str">
        <f t="shared" ca="1" si="11"/>
        <v/>
      </c>
      <c r="BF31" s="66" t="str">
        <f t="shared" ca="1" si="12"/>
        <v/>
      </c>
      <c r="BG31" s="66" t="str">
        <f t="shared" ca="1" si="12"/>
        <v/>
      </c>
      <c r="BH31" s="66" t="str">
        <f t="shared" ca="1" si="12"/>
        <v/>
      </c>
      <c r="BI31" s="66" t="str">
        <f t="shared" ca="1" si="12"/>
        <v/>
      </c>
      <c r="BJ31" s="66" t="str">
        <f t="shared" ca="1" si="12"/>
        <v/>
      </c>
      <c r="BK31" s="66" t="str">
        <f t="shared" ca="1" si="12"/>
        <v/>
      </c>
      <c r="BL31" s="66" t="str">
        <f t="shared" ca="1" si="12"/>
        <v/>
      </c>
      <c r="BM31" s="66" t="str">
        <f t="shared" ca="1" si="12"/>
        <v/>
      </c>
      <c r="BN31" s="66" t="str">
        <f t="shared" ca="1" si="12"/>
        <v/>
      </c>
      <c r="BO31" s="66" t="str">
        <f t="shared" ca="1" si="12"/>
        <v/>
      </c>
      <c r="BP31" s="66" t="str">
        <f t="shared" ca="1" si="13"/>
        <v/>
      </c>
      <c r="BQ31" s="66" t="str">
        <f t="shared" ca="1" si="13"/>
        <v/>
      </c>
      <c r="BR31" s="66" t="str">
        <f t="shared" ca="1" si="13"/>
        <v/>
      </c>
      <c r="BS31" s="66" t="str">
        <f t="shared" ca="1" si="13"/>
        <v/>
      </c>
      <c r="BT31" s="66" t="str">
        <f t="shared" ca="1" si="13"/>
        <v/>
      </c>
      <c r="BU31" s="66" t="str">
        <f t="shared" ca="1" si="13"/>
        <v/>
      </c>
      <c r="BV31" s="66" t="str">
        <f t="shared" ca="1" si="13"/>
        <v/>
      </c>
      <c r="BW31" s="66" t="str">
        <f t="shared" ca="1" si="13"/>
        <v/>
      </c>
      <c r="BX31" s="66" t="str">
        <f t="shared" ca="1" si="13"/>
        <v/>
      </c>
      <c r="BY31" s="66" t="str">
        <f t="shared" ca="1" si="13"/>
        <v/>
      </c>
      <c r="BZ31" s="6" t="str">
        <f t="shared" ca="1" si="23"/>
        <v>NO</v>
      </c>
      <c r="CA31" s="6" t="str">
        <f t="shared" ca="1" si="14"/>
        <v/>
      </c>
      <c r="CB31" s="7">
        <f t="shared" si="15"/>
        <v>43458</v>
      </c>
      <c r="CC31" s="7">
        <f t="shared" ca="1" si="16"/>
        <v>43458</v>
      </c>
      <c r="CD31" s="6">
        <f t="shared" ca="1" si="41"/>
        <v>0</v>
      </c>
    </row>
    <row r="32" spans="1:82" ht="12.9" customHeight="1" x14ac:dyDescent="0.2">
      <c r="A32" s="67" t="s">
        <v>75</v>
      </c>
      <c r="B32" s="150">
        <v>18</v>
      </c>
      <c r="C32" s="69"/>
      <c r="D32" s="68"/>
      <c r="E32" s="70"/>
      <c r="F32" s="99">
        <v>2019</v>
      </c>
      <c r="G32" s="71"/>
      <c r="H32" s="72">
        <f ca="1">IF(E32=VLOOKUP(F32,Liste!$A$3:$B$13,2,FALSE),GANTT!G32,IF((GANTT!E32+GANTT!G32)&gt;VLOOKUP(GANTT!F32,Liste!$A$3:$B$13,2,FALSE),(GANTT!E32+GANTT!G32-VLOOKUP(GANTT!F32,Liste!$A$3:$B$13,2,FALSE)),GANTT!E32+GANTT!G32))</f>
        <v>0</v>
      </c>
      <c r="I32" s="73">
        <f ca="1">IF(OR(E32=VLOOKUP(F32,Liste!$A$3:$B$13,2,FALSE),(GANTT!E32+GANTT!G32)&gt;VLOOKUP(F32,Liste!$A$3:$B$13,2,FALSE)),GANTT!F32+1,GANTT!F32)</f>
        <v>2019</v>
      </c>
      <c r="J32" s="70">
        <f t="shared" si="42"/>
        <v>0</v>
      </c>
      <c r="K32" s="71">
        <f t="shared" si="37"/>
        <v>2019</v>
      </c>
      <c r="L32" s="71">
        <f t="shared" si="38"/>
        <v>0</v>
      </c>
      <c r="M32" s="71">
        <f t="shared" ca="1" si="43"/>
        <v>0</v>
      </c>
      <c r="N32" s="74">
        <f t="shared" ca="1" si="40"/>
        <v>2019</v>
      </c>
      <c r="O32" s="111">
        <v>0</v>
      </c>
      <c r="P32" s="64" t="str">
        <f t="shared" ca="1" si="7"/>
        <v>En retard</v>
      </c>
      <c r="Q32" s="65"/>
      <c r="R32" s="66" t="str">
        <f t="shared" ca="1" si="8"/>
        <v/>
      </c>
      <c r="S32" s="66" t="str">
        <f t="shared" ca="1" si="8"/>
        <v/>
      </c>
      <c r="T32" s="66" t="str">
        <f t="shared" ca="1" si="8"/>
        <v/>
      </c>
      <c r="U32" s="66" t="str">
        <f t="shared" ca="1" si="8"/>
        <v/>
      </c>
      <c r="V32" s="66" t="str">
        <f t="shared" ca="1" si="8"/>
        <v/>
      </c>
      <c r="W32" s="66" t="str">
        <f t="shared" ca="1" si="8"/>
        <v/>
      </c>
      <c r="X32" s="66" t="str">
        <f t="shared" ca="1" si="8"/>
        <v/>
      </c>
      <c r="Y32" s="66" t="str">
        <f t="shared" ca="1" si="8"/>
        <v/>
      </c>
      <c r="Z32" s="66" t="str">
        <f t="shared" ca="1" si="8"/>
        <v/>
      </c>
      <c r="AA32" s="66" t="str">
        <f t="shared" ca="1" si="8"/>
        <v/>
      </c>
      <c r="AB32" s="66" t="str">
        <f t="shared" ca="1" si="9"/>
        <v/>
      </c>
      <c r="AC32" s="66" t="str">
        <f t="shared" ca="1" si="9"/>
        <v/>
      </c>
      <c r="AD32" s="66" t="str">
        <f t="shared" ca="1" si="9"/>
        <v/>
      </c>
      <c r="AE32" s="66" t="str">
        <f t="shared" ca="1" si="9"/>
        <v/>
      </c>
      <c r="AF32" s="66" t="str">
        <f t="shared" ca="1" si="9"/>
        <v/>
      </c>
      <c r="AG32" s="66" t="str">
        <f t="shared" ca="1" si="9"/>
        <v/>
      </c>
      <c r="AH32" s="66" t="str">
        <f t="shared" ca="1" si="9"/>
        <v/>
      </c>
      <c r="AI32" s="66" t="str">
        <f t="shared" ca="1" si="9"/>
        <v/>
      </c>
      <c r="AJ32" s="66" t="str">
        <f t="shared" ca="1" si="9"/>
        <v/>
      </c>
      <c r="AK32" s="66" t="str">
        <f t="shared" ca="1" si="9"/>
        <v/>
      </c>
      <c r="AL32" s="66" t="str">
        <f t="shared" ca="1" si="10"/>
        <v/>
      </c>
      <c r="AM32" s="66" t="str">
        <f t="shared" ca="1" si="10"/>
        <v/>
      </c>
      <c r="AN32" s="66" t="str">
        <f t="shared" ca="1" si="10"/>
        <v/>
      </c>
      <c r="AO32" s="66" t="str">
        <f t="shared" ca="1" si="10"/>
        <v/>
      </c>
      <c r="AP32" s="66" t="str">
        <f t="shared" ca="1" si="10"/>
        <v/>
      </c>
      <c r="AQ32" s="66" t="str">
        <f t="shared" ca="1" si="10"/>
        <v/>
      </c>
      <c r="AR32" s="66" t="str">
        <f t="shared" ca="1" si="10"/>
        <v/>
      </c>
      <c r="AS32" s="66" t="str">
        <f t="shared" ca="1" si="10"/>
        <v/>
      </c>
      <c r="AT32" s="66" t="str">
        <f t="shared" ca="1" si="10"/>
        <v/>
      </c>
      <c r="AU32" s="66" t="str">
        <f t="shared" ca="1" si="10"/>
        <v/>
      </c>
      <c r="AV32" s="66" t="str">
        <f t="shared" ca="1" si="11"/>
        <v/>
      </c>
      <c r="AW32" s="66" t="str">
        <f t="shared" ca="1" si="11"/>
        <v/>
      </c>
      <c r="AX32" s="66" t="str">
        <f t="shared" ca="1" si="11"/>
        <v/>
      </c>
      <c r="AY32" s="66" t="str">
        <f t="shared" ca="1" si="11"/>
        <v/>
      </c>
      <c r="AZ32" s="66" t="str">
        <f t="shared" ca="1" si="11"/>
        <v/>
      </c>
      <c r="BA32" s="66" t="str">
        <f t="shared" ca="1" si="11"/>
        <v/>
      </c>
      <c r="BB32" s="66" t="str">
        <f t="shared" ca="1" si="11"/>
        <v/>
      </c>
      <c r="BC32" s="66" t="str">
        <f t="shared" ca="1" si="11"/>
        <v/>
      </c>
      <c r="BD32" s="66" t="str">
        <f t="shared" ca="1" si="11"/>
        <v/>
      </c>
      <c r="BE32" s="66" t="str">
        <f t="shared" ca="1" si="11"/>
        <v/>
      </c>
      <c r="BF32" s="66" t="str">
        <f t="shared" ca="1" si="12"/>
        <v/>
      </c>
      <c r="BG32" s="66" t="str">
        <f t="shared" ca="1" si="12"/>
        <v/>
      </c>
      <c r="BH32" s="66" t="str">
        <f t="shared" ca="1" si="12"/>
        <v/>
      </c>
      <c r="BI32" s="66" t="str">
        <f t="shared" ca="1" si="12"/>
        <v/>
      </c>
      <c r="BJ32" s="66" t="str">
        <f t="shared" ca="1" si="12"/>
        <v/>
      </c>
      <c r="BK32" s="66" t="str">
        <f t="shared" ca="1" si="12"/>
        <v/>
      </c>
      <c r="BL32" s="66" t="str">
        <f t="shared" ca="1" si="12"/>
        <v/>
      </c>
      <c r="BM32" s="66" t="str">
        <f t="shared" ca="1" si="12"/>
        <v/>
      </c>
      <c r="BN32" s="66" t="str">
        <f t="shared" ca="1" si="12"/>
        <v/>
      </c>
      <c r="BO32" s="66" t="str">
        <f t="shared" ca="1" si="12"/>
        <v/>
      </c>
      <c r="BP32" s="66" t="str">
        <f t="shared" ca="1" si="13"/>
        <v/>
      </c>
      <c r="BQ32" s="66" t="str">
        <f t="shared" ca="1" si="13"/>
        <v/>
      </c>
      <c r="BR32" s="66" t="str">
        <f t="shared" ca="1" si="13"/>
        <v/>
      </c>
      <c r="BS32" s="66" t="str">
        <f t="shared" ca="1" si="13"/>
        <v/>
      </c>
      <c r="BT32" s="66" t="str">
        <f t="shared" ca="1" si="13"/>
        <v/>
      </c>
      <c r="BU32" s="66" t="str">
        <f t="shared" ca="1" si="13"/>
        <v/>
      </c>
      <c r="BV32" s="66" t="str">
        <f t="shared" ca="1" si="13"/>
        <v/>
      </c>
      <c r="BW32" s="66" t="str">
        <f t="shared" ca="1" si="13"/>
        <v/>
      </c>
      <c r="BX32" s="66" t="str">
        <f t="shared" ca="1" si="13"/>
        <v/>
      </c>
      <c r="BY32" s="66" t="str">
        <f t="shared" ca="1" si="13"/>
        <v/>
      </c>
      <c r="BZ32" s="6" t="str">
        <f t="shared" ca="1" si="23"/>
        <v>NO</v>
      </c>
      <c r="CA32" s="6" t="str">
        <f t="shared" ca="1" si="14"/>
        <v/>
      </c>
      <c r="CB32" s="7">
        <f t="shared" si="15"/>
        <v>43458</v>
      </c>
      <c r="CC32" s="7">
        <f t="shared" ca="1" si="16"/>
        <v>43458</v>
      </c>
      <c r="CD32" s="6">
        <f t="shared" ca="1" si="41"/>
        <v>0</v>
      </c>
    </row>
    <row r="33" spans="1:82" ht="12.9" customHeight="1" x14ac:dyDescent="0.2">
      <c r="A33" s="67" t="s">
        <v>76</v>
      </c>
      <c r="B33" s="150">
        <v>19</v>
      </c>
      <c r="C33" s="69"/>
      <c r="D33" s="68"/>
      <c r="E33" s="70"/>
      <c r="F33" s="99">
        <v>2019</v>
      </c>
      <c r="G33" s="71"/>
      <c r="H33" s="72">
        <f ca="1">IF(E33=VLOOKUP(F33,Liste!$A$3:$B$13,2,FALSE),GANTT!G33,IF((GANTT!E33+GANTT!G33)&gt;VLOOKUP(GANTT!F33,Liste!$A$3:$B$13,2,FALSE),(GANTT!E33+GANTT!G33-VLOOKUP(GANTT!F33,Liste!$A$3:$B$13,2,FALSE)),GANTT!E33+GANTT!G33))</f>
        <v>0</v>
      </c>
      <c r="I33" s="73">
        <f ca="1">IF(OR(E33=VLOOKUP(F33,Liste!$A$3:$B$13,2,FALSE),(GANTT!E33+GANTT!G33)&gt;VLOOKUP(F33,Liste!$A$3:$B$13,2,FALSE)),GANTT!F33+1,GANTT!F33)</f>
        <v>2019</v>
      </c>
      <c r="J33" s="70">
        <f t="shared" si="42"/>
        <v>0</v>
      </c>
      <c r="K33" s="71">
        <f t="shared" si="37"/>
        <v>2019</v>
      </c>
      <c r="L33" s="71">
        <f t="shared" si="38"/>
        <v>0</v>
      </c>
      <c r="M33" s="71">
        <f t="shared" ca="1" si="43"/>
        <v>0</v>
      </c>
      <c r="N33" s="74">
        <f t="shared" ca="1" si="40"/>
        <v>2019</v>
      </c>
      <c r="O33" s="111">
        <v>0</v>
      </c>
      <c r="P33" s="64" t="str">
        <f t="shared" ca="1" si="7"/>
        <v>En retard</v>
      </c>
      <c r="Q33" s="65"/>
      <c r="R33" s="66" t="str">
        <f t="shared" ca="1" si="8"/>
        <v/>
      </c>
      <c r="S33" s="66" t="str">
        <f t="shared" ca="1" si="8"/>
        <v/>
      </c>
      <c r="T33" s="66" t="str">
        <f t="shared" ca="1" si="8"/>
        <v/>
      </c>
      <c r="U33" s="66" t="str">
        <f t="shared" ca="1" si="8"/>
        <v/>
      </c>
      <c r="V33" s="66" t="str">
        <f t="shared" ca="1" si="8"/>
        <v/>
      </c>
      <c r="W33" s="66" t="str">
        <f t="shared" ca="1" si="8"/>
        <v/>
      </c>
      <c r="X33" s="66" t="str">
        <f t="shared" ca="1" si="8"/>
        <v/>
      </c>
      <c r="Y33" s="66" t="str">
        <f t="shared" ca="1" si="8"/>
        <v/>
      </c>
      <c r="Z33" s="66" t="str">
        <f t="shared" ca="1" si="8"/>
        <v/>
      </c>
      <c r="AA33" s="66" t="str">
        <f t="shared" ca="1" si="8"/>
        <v/>
      </c>
      <c r="AB33" s="66" t="str">
        <f t="shared" ca="1" si="9"/>
        <v/>
      </c>
      <c r="AC33" s="66" t="str">
        <f t="shared" ca="1" si="9"/>
        <v/>
      </c>
      <c r="AD33" s="66" t="str">
        <f t="shared" ca="1" si="9"/>
        <v/>
      </c>
      <c r="AE33" s="66" t="str">
        <f t="shared" ca="1" si="9"/>
        <v/>
      </c>
      <c r="AF33" s="66" t="str">
        <f t="shared" ca="1" si="9"/>
        <v/>
      </c>
      <c r="AG33" s="66" t="str">
        <f t="shared" ca="1" si="9"/>
        <v/>
      </c>
      <c r="AH33" s="66" t="str">
        <f t="shared" ca="1" si="9"/>
        <v/>
      </c>
      <c r="AI33" s="66" t="str">
        <f t="shared" ca="1" si="9"/>
        <v/>
      </c>
      <c r="AJ33" s="66" t="str">
        <f t="shared" ca="1" si="9"/>
        <v/>
      </c>
      <c r="AK33" s="66" t="str">
        <f t="shared" ca="1" si="9"/>
        <v/>
      </c>
      <c r="AL33" s="66" t="str">
        <f t="shared" ca="1" si="10"/>
        <v/>
      </c>
      <c r="AM33" s="66" t="str">
        <f t="shared" ca="1" si="10"/>
        <v/>
      </c>
      <c r="AN33" s="66" t="str">
        <f t="shared" ca="1" si="10"/>
        <v/>
      </c>
      <c r="AO33" s="66" t="str">
        <f t="shared" ca="1" si="10"/>
        <v/>
      </c>
      <c r="AP33" s="66" t="str">
        <f t="shared" ca="1" si="10"/>
        <v/>
      </c>
      <c r="AQ33" s="66" t="str">
        <f t="shared" ca="1" si="10"/>
        <v/>
      </c>
      <c r="AR33" s="66" t="str">
        <f t="shared" ca="1" si="10"/>
        <v/>
      </c>
      <c r="AS33" s="66" t="str">
        <f t="shared" ca="1" si="10"/>
        <v/>
      </c>
      <c r="AT33" s="66" t="str">
        <f t="shared" ca="1" si="10"/>
        <v/>
      </c>
      <c r="AU33" s="66" t="str">
        <f t="shared" ca="1" si="10"/>
        <v/>
      </c>
      <c r="AV33" s="66" t="str">
        <f t="shared" ca="1" si="11"/>
        <v/>
      </c>
      <c r="AW33" s="66" t="str">
        <f t="shared" ca="1" si="11"/>
        <v/>
      </c>
      <c r="AX33" s="66" t="str">
        <f t="shared" ca="1" si="11"/>
        <v/>
      </c>
      <c r="AY33" s="66" t="str">
        <f t="shared" ca="1" si="11"/>
        <v/>
      </c>
      <c r="AZ33" s="66" t="str">
        <f t="shared" ca="1" si="11"/>
        <v/>
      </c>
      <c r="BA33" s="66" t="str">
        <f t="shared" ca="1" si="11"/>
        <v/>
      </c>
      <c r="BB33" s="66" t="str">
        <f t="shared" ca="1" si="11"/>
        <v/>
      </c>
      <c r="BC33" s="66" t="str">
        <f t="shared" ca="1" si="11"/>
        <v/>
      </c>
      <c r="BD33" s="66" t="str">
        <f t="shared" ca="1" si="11"/>
        <v/>
      </c>
      <c r="BE33" s="66" t="str">
        <f t="shared" ca="1" si="11"/>
        <v/>
      </c>
      <c r="BF33" s="66" t="str">
        <f t="shared" ca="1" si="12"/>
        <v/>
      </c>
      <c r="BG33" s="66" t="str">
        <f t="shared" ca="1" si="12"/>
        <v/>
      </c>
      <c r="BH33" s="66" t="str">
        <f t="shared" ca="1" si="12"/>
        <v/>
      </c>
      <c r="BI33" s="66" t="str">
        <f t="shared" ca="1" si="12"/>
        <v/>
      </c>
      <c r="BJ33" s="66" t="str">
        <f t="shared" ca="1" si="12"/>
        <v/>
      </c>
      <c r="BK33" s="66" t="str">
        <f t="shared" ca="1" si="12"/>
        <v/>
      </c>
      <c r="BL33" s="66" t="str">
        <f t="shared" ca="1" si="12"/>
        <v/>
      </c>
      <c r="BM33" s="66" t="str">
        <f t="shared" ca="1" si="12"/>
        <v/>
      </c>
      <c r="BN33" s="66" t="str">
        <f t="shared" ca="1" si="12"/>
        <v/>
      </c>
      <c r="BO33" s="66" t="str">
        <f t="shared" ca="1" si="12"/>
        <v/>
      </c>
      <c r="BP33" s="66" t="str">
        <f t="shared" ca="1" si="13"/>
        <v/>
      </c>
      <c r="BQ33" s="66" t="str">
        <f t="shared" ca="1" si="13"/>
        <v/>
      </c>
      <c r="BR33" s="66" t="str">
        <f t="shared" ca="1" si="13"/>
        <v/>
      </c>
      <c r="BS33" s="66" t="str">
        <f t="shared" ca="1" si="13"/>
        <v/>
      </c>
      <c r="BT33" s="66" t="str">
        <f t="shared" ca="1" si="13"/>
        <v/>
      </c>
      <c r="BU33" s="66" t="str">
        <f t="shared" ca="1" si="13"/>
        <v/>
      </c>
      <c r="BV33" s="66" t="str">
        <f t="shared" ca="1" si="13"/>
        <v/>
      </c>
      <c r="BW33" s="66" t="str">
        <f t="shared" ca="1" si="13"/>
        <v/>
      </c>
      <c r="BX33" s="66" t="str">
        <f t="shared" ca="1" si="13"/>
        <v/>
      </c>
      <c r="BY33" s="66" t="str">
        <f t="shared" ca="1" si="13"/>
        <v/>
      </c>
      <c r="BZ33" s="6" t="str">
        <f t="shared" ca="1" si="23"/>
        <v>NO</v>
      </c>
      <c r="CA33" s="6" t="str">
        <f t="shared" ca="1" si="14"/>
        <v/>
      </c>
      <c r="CB33" s="7">
        <f t="shared" si="15"/>
        <v>43458</v>
      </c>
      <c r="CC33" s="7">
        <f t="shared" ca="1" si="16"/>
        <v>43458</v>
      </c>
      <c r="CD33" s="6">
        <f t="shared" ca="1" si="41"/>
        <v>0</v>
      </c>
    </row>
    <row r="34" spans="1:82" ht="12.9" customHeight="1" x14ac:dyDescent="0.2">
      <c r="A34" s="67" t="s">
        <v>77</v>
      </c>
      <c r="B34" s="150">
        <v>20</v>
      </c>
      <c r="C34" s="69"/>
      <c r="D34" s="68"/>
      <c r="E34" s="70"/>
      <c r="F34" s="99">
        <v>2019</v>
      </c>
      <c r="G34" s="71"/>
      <c r="H34" s="72">
        <f ca="1">IF(E34=VLOOKUP(F34,Liste!$A$3:$B$13,2,FALSE),GANTT!G34,IF((GANTT!E34+GANTT!G34)&gt;VLOOKUP(GANTT!F34,Liste!$A$3:$B$13,2,FALSE),(GANTT!E34+GANTT!G34-VLOOKUP(GANTT!F34,Liste!$A$3:$B$13,2,FALSE)),GANTT!E34+GANTT!G34))</f>
        <v>0</v>
      </c>
      <c r="I34" s="73">
        <f ca="1">IF(OR(E34=VLOOKUP(F34,Liste!$A$3:$B$13,2,FALSE),(GANTT!E34+GANTT!G34)&gt;VLOOKUP(F34,Liste!$A$3:$B$13,2,FALSE)),GANTT!F34+1,GANTT!F34)</f>
        <v>2019</v>
      </c>
      <c r="J34" s="70">
        <f t="shared" si="42"/>
        <v>0</v>
      </c>
      <c r="K34" s="71">
        <f t="shared" si="37"/>
        <v>2019</v>
      </c>
      <c r="L34" s="71">
        <f t="shared" si="38"/>
        <v>0</v>
      </c>
      <c r="M34" s="71">
        <f t="shared" ca="1" si="43"/>
        <v>0</v>
      </c>
      <c r="N34" s="74">
        <f t="shared" ca="1" si="40"/>
        <v>2019</v>
      </c>
      <c r="O34" s="111">
        <v>0</v>
      </c>
      <c r="P34" s="64" t="str">
        <f t="shared" ca="1" si="7"/>
        <v>En retard</v>
      </c>
      <c r="Q34" s="65"/>
      <c r="R34" s="66" t="str">
        <f t="shared" ca="1" si="8"/>
        <v/>
      </c>
      <c r="S34" s="66" t="str">
        <f t="shared" ca="1" si="8"/>
        <v/>
      </c>
      <c r="T34" s="66" t="str">
        <f t="shared" ca="1" si="8"/>
        <v/>
      </c>
      <c r="U34" s="66" t="str">
        <f t="shared" ca="1" si="8"/>
        <v/>
      </c>
      <c r="V34" s="66" t="str">
        <f t="shared" ca="1" si="8"/>
        <v/>
      </c>
      <c r="W34" s="66" t="str">
        <f t="shared" ca="1" si="8"/>
        <v/>
      </c>
      <c r="X34" s="66" t="str">
        <f t="shared" ca="1" si="8"/>
        <v/>
      </c>
      <c r="Y34" s="66" t="str">
        <f t="shared" ca="1" si="8"/>
        <v/>
      </c>
      <c r="Z34" s="66" t="str">
        <f t="shared" ca="1" si="8"/>
        <v/>
      </c>
      <c r="AA34" s="66" t="str">
        <f t="shared" ca="1" si="8"/>
        <v/>
      </c>
      <c r="AB34" s="66" t="str">
        <f t="shared" ca="1" si="9"/>
        <v/>
      </c>
      <c r="AC34" s="66" t="str">
        <f t="shared" ca="1" si="9"/>
        <v/>
      </c>
      <c r="AD34" s="66" t="str">
        <f t="shared" ca="1" si="9"/>
        <v/>
      </c>
      <c r="AE34" s="66" t="str">
        <f t="shared" ca="1" si="9"/>
        <v/>
      </c>
      <c r="AF34" s="66" t="str">
        <f t="shared" ca="1" si="9"/>
        <v/>
      </c>
      <c r="AG34" s="66" t="str">
        <f t="shared" ca="1" si="9"/>
        <v/>
      </c>
      <c r="AH34" s="66" t="str">
        <f t="shared" ca="1" si="9"/>
        <v/>
      </c>
      <c r="AI34" s="66" t="str">
        <f t="shared" ca="1" si="9"/>
        <v/>
      </c>
      <c r="AJ34" s="66" t="str">
        <f t="shared" ca="1" si="9"/>
        <v/>
      </c>
      <c r="AK34" s="66" t="str">
        <f t="shared" ca="1" si="9"/>
        <v/>
      </c>
      <c r="AL34" s="66" t="str">
        <f t="shared" ca="1" si="10"/>
        <v/>
      </c>
      <c r="AM34" s="66" t="str">
        <f t="shared" ca="1" si="10"/>
        <v/>
      </c>
      <c r="AN34" s="66" t="str">
        <f t="shared" ca="1" si="10"/>
        <v/>
      </c>
      <c r="AO34" s="66" t="str">
        <f t="shared" ca="1" si="10"/>
        <v/>
      </c>
      <c r="AP34" s="66" t="str">
        <f t="shared" ca="1" si="10"/>
        <v/>
      </c>
      <c r="AQ34" s="66" t="str">
        <f t="shared" ca="1" si="10"/>
        <v/>
      </c>
      <c r="AR34" s="66" t="str">
        <f t="shared" ca="1" si="10"/>
        <v/>
      </c>
      <c r="AS34" s="66" t="str">
        <f t="shared" ca="1" si="10"/>
        <v/>
      </c>
      <c r="AT34" s="66" t="str">
        <f t="shared" ca="1" si="10"/>
        <v/>
      </c>
      <c r="AU34" s="66" t="str">
        <f t="shared" ca="1" si="10"/>
        <v/>
      </c>
      <c r="AV34" s="66" t="str">
        <f t="shared" ca="1" si="11"/>
        <v/>
      </c>
      <c r="AW34" s="66" t="str">
        <f t="shared" ca="1" si="11"/>
        <v/>
      </c>
      <c r="AX34" s="66" t="str">
        <f t="shared" ca="1" si="11"/>
        <v/>
      </c>
      <c r="AY34" s="66" t="str">
        <f t="shared" ca="1" si="11"/>
        <v/>
      </c>
      <c r="AZ34" s="66" t="str">
        <f t="shared" ca="1" si="11"/>
        <v/>
      </c>
      <c r="BA34" s="66" t="str">
        <f t="shared" ca="1" si="11"/>
        <v/>
      </c>
      <c r="BB34" s="66" t="str">
        <f t="shared" ca="1" si="11"/>
        <v/>
      </c>
      <c r="BC34" s="66" t="str">
        <f t="shared" ca="1" si="11"/>
        <v/>
      </c>
      <c r="BD34" s="66" t="str">
        <f t="shared" ca="1" si="11"/>
        <v/>
      </c>
      <c r="BE34" s="66" t="str">
        <f t="shared" ca="1" si="11"/>
        <v/>
      </c>
      <c r="BF34" s="66" t="str">
        <f t="shared" ca="1" si="12"/>
        <v/>
      </c>
      <c r="BG34" s="66" t="str">
        <f t="shared" ca="1" si="12"/>
        <v/>
      </c>
      <c r="BH34" s="66" t="str">
        <f t="shared" ca="1" si="12"/>
        <v/>
      </c>
      <c r="BI34" s="66" t="str">
        <f t="shared" ca="1" si="12"/>
        <v/>
      </c>
      <c r="BJ34" s="66" t="str">
        <f t="shared" ca="1" si="12"/>
        <v/>
      </c>
      <c r="BK34" s="66" t="str">
        <f t="shared" ca="1" si="12"/>
        <v/>
      </c>
      <c r="BL34" s="66" t="str">
        <f t="shared" ca="1" si="12"/>
        <v/>
      </c>
      <c r="BM34" s="66" t="str">
        <f t="shared" ca="1" si="12"/>
        <v/>
      </c>
      <c r="BN34" s="66" t="str">
        <f t="shared" ca="1" si="12"/>
        <v/>
      </c>
      <c r="BO34" s="66" t="str">
        <f t="shared" ca="1" si="12"/>
        <v/>
      </c>
      <c r="BP34" s="66" t="str">
        <f t="shared" ca="1" si="13"/>
        <v/>
      </c>
      <c r="BQ34" s="66" t="str">
        <f t="shared" ca="1" si="13"/>
        <v/>
      </c>
      <c r="BR34" s="66" t="str">
        <f t="shared" ca="1" si="13"/>
        <v/>
      </c>
      <c r="BS34" s="66" t="str">
        <f t="shared" ca="1" si="13"/>
        <v/>
      </c>
      <c r="BT34" s="66" t="str">
        <f t="shared" ca="1" si="13"/>
        <v/>
      </c>
      <c r="BU34" s="66" t="str">
        <f t="shared" ca="1" si="13"/>
        <v/>
      </c>
      <c r="BV34" s="66" t="str">
        <f t="shared" ca="1" si="13"/>
        <v/>
      </c>
      <c r="BW34" s="66" t="str">
        <f t="shared" ca="1" si="13"/>
        <v/>
      </c>
      <c r="BX34" s="66" t="str">
        <f t="shared" ca="1" si="13"/>
        <v/>
      </c>
      <c r="BY34" s="66" t="str">
        <f t="shared" ca="1" si="13"/>
        <v/>
      </c>
      <c r="BZ34" s="6" t="str">
        <f t="shared" ca="1" si="23"/>
        <v>NO</v>
      </c>
      <c r="CA34" s="6" t="str">
        <f t="shared" ca="1" si="14"/>
        <v/>
      </c>
      <c r="CB34" s="7">
        <f t="shared" si="15"/>
        <v>43458</v>
      </c>
      <c r="CC34" s="7">
        <f t="shared" ca="1" si="16"/>
        <v>43458</v>
      </c>
      <c r="CD34" s="6">
        <f t="shared" ca="1" si="41"/>
        <v>0</v>
      </c>
    </row>
    <row r="35" spans="1:82" x14ac:dyDescent="0.2">
      <c r="A35" s="67" t="s">
        <v>78</v>
      </c>
      <c r="B35" s="150">
        <v>21</v>
      </c>
      <c r="C35" s="69"/>
      <c r="D35" s="68"/>
      <c r="E35" s="70"/>
      <c r="F35" s="99">
        <v>2019</v>
      </c>
      <c r="G35" s="71"/>
      <c r="H35" s="72">
        <f ca="1">IF(E35=VLOOKUP(F35,Liste!$A$3:$B$13,2,FALSE),GANTT!G35,IF((GANTT!E35+GANTT!G35)&gt;VLOOKUP(GANTT!F35,Liste!$A$3:$B$13,2,FALSE),(GANTT!E35+GANTT!G35-VLOOKUP(GANTT!F35,Liste!$A$3:$B$13,2,FALSE)),GANTT!E35+GANTT!G35))</f>
        <v>0</v>
      </c>
      <c r="I35" s="73">
        <f ca="1">IF(OR(E35=VLOOKUP(F35,Liste!$A$3:$B$13,2,FALSE),(GANTT!E35+GANTT!G35)&gt;VLOOKUP(F35,Liste!$A$3:$B$13,2,FALSE)),GANTT!F35+1,GANTT!F35)</f>
        <v>2019</v>
      </c>
      <c r="J35" s="70">
        <f t="shared" si="42"/>
        <v>0</v>
      </c>
      <c r="K35" s="71">
        <f t="shared" si="37"/>
        <v>2019</v>
      </c>
      <c r="L35" s="71">
        <f t="shared" si="38"/>
        <v>0</v>
      </c>
      <c r="M35" s="71">
        <f t="shared" ca="1" si="43"/>
        <v>0</v>
      </c>
      <c r="N35" s="74">
        <f t="shared" ca="1" si="40"/>
        <v>2019</v>
      </c>
      <c r="O35" s="111">
        <v>0</v>
      </c>
      <c r="P35" s="64" t="str">
        <f t="shared" ca="1" si="7"/>
        <v>En retard</v>
      </c>
      <c r="Q35" s="65"/>
      <c r="R35" s="66" t="str">
        <f t="shared" ca="1" si="8"/>
        <v/>
      </c>
      <c r="S35" s="66" t="str">
        <f t="shared" ca="1" si="8"/>
        <v/>
      </c>
      <c r="T35" s="66" t="str">
        <f t="shared" ca="1" si="8"/>
        <v/>
      </c>
      <c r="U35" s="66" t="str">
        <f t="shared" ca="1" si="8"/>
        <v/>
      </c>
      <c r="V35" s="66" t="str">
        <f t="shared" ca="1" si="8"/>
        <v/>
      </c>
      <c r="W35" s="66" t="str">
        <f t="shared" ca="1" si="8"/>
        <v/>
      </c>
      <c r="X35" s="66" t="str">
        <f t="shared" ca="1" si="8"/>
        <v/>
      </c>
      <c r="Y35" s="66" t="str">
        <f t="shared" ca="1" si="8"/>
        <v/>
      </c>
      <c r="Z35" s="66" t="str">
        <f t="shared" ca="1" si="8"/>
        <v/>
      </c>
      <c r="AA35" s="66" t="str">
        <f t="shared" ca="1" si="8"/>
        <v/>
      </c>
      <c r="AB35" s="66" t="str">
        <f t="shared" ca="1" si="9"/>
        <v/>
      </c>
      <c r="AC35" s="66" t="str">
        <f t="shared" ca="1" si="9"/>
        <v/>
      </c>
      <c r="AD35" s="66" t="str">
        <f t="shared" ca="1" si="9"/>
        <v/>
      </c>
      <c r="AE35" s="66" t="str">
        <f t="shared" ca="1" si="9"/>
        <v/>
      </c>
      <c r="AF35" s="66" t="str">
        <f t="shared" ca="1" si="9"/>
        <v/>
      </c>
      <c r="AG35" s="66" t="str">
        <f t="shared" ca="1" si="9"/>
        <v/>
      </c>
      <c r="AH35" s="66" t="str">
        <f t="shared" ca="1" si="9"/>
        <v/>
      </c>
      <c r="AI35" s="66" t="str">
        <f t="shared" ca="1" si="9"/>
        <v/>
      </c>
      <c r="AJ35" s="66" t="str">
        <f t="shared" ca="1" si="9"/>
        <v/>
      </c>
      <c r="AK35" s="66" t="str">
        <f t="shared" ca="1" si="9"/>
        <v/>
      </c>
      <c r="AL35" s="66" t="str">
        <f t="shared" ca="1" si="10"/>
        <v/>
      </c>
      <c r="AM35" s="66" t="str">
        <f t="shared" ca="1" si="10"/>
        <v/>
      </c>
      <c r="AN35" s="66" t="str">
        <f t="shared" ca="1" si="10"/>
        <v/>
      </c>
      <c r="AO35" s="66" t="str">
        <f t="shared" ca="1" si="10"/>
        <v/>
      </c>
      <c r="AP35" s="66" t="str">
        <f t="shared" ca="1" si="10"/>
        <v/>
      </c>
      <c r="AQ35" s="66" t="str">
        <f t="shared" ca="1" si="10"/>
        <v/>
      </c>
      <c r="AR35" s="66" t="str">
        <f t="shared" ca="1" si="10"/>
        <v/>
      </c>
      <c r="AS35" s="66" t="str">
        <f t="shared" ca="1" si="10"/>
        <v/>
      </c>
      <c r="AT35" s="66" t="str">
        <f t="shared" ca="1" si="10"/>
        <v/>
      </c>
      <c r="AU35" s="66" t="str">
        <f t="shared" ca="1" si="10"/>
        <v/>
      </c>
      <c r="AV35" s="66" t="str">
        <f t="shared" ca="1" si="11"/>
        <v/>
      </c>
      <c r="AW35" s="66" t="str">
        <f t="shared" ca="1" si="11"/>
        <v/>
      </c>
      <c r="AX35" s="66" t="str">
        <f t="shared" ca="1" si="11"/>
        <v/>
      </c>
      <c r="AY35" s="66" t="str">
        <f t="shared" ca="1" si="11"/>
        <v/>
      </c>
      <c r="AZ35" s="66" t="str">
        <f t="shared" ca="1" si="11"/>
        <v/>
      </c>
      <c r="BA35" s="66" t="str">
        <f t="shared" ca="1" si="11"/>
        <v/>
      </c>
      <c r="BB35" s="66" t="str">
        <f t="shared" ca="1" si="11"/>
        <v/>
      </c>
      <c r="BC35" s="66" t="str">
        <f t="shared" ca="1" si="11"/>
        <v/>
      </c>
      <c r="BD35" s="66" t="str">
        <f t="shared" ca="1" si="11"/>
        <v/>
      </c>
      <c r="BE35" s="66" t="str">
        <f t="shared" ca="1" si="11"/>
        <v/>
      </c>
      <c r="BF35" s="66" t="str">
        <f t="shared" ca="1" si="12"/>
        <v/>
      </c>
      <c r="BG35" s="66" t="str">
        <f t="shared" ca="1" si="12"/>
        <v/>
      </c>
      <c r="BH35" s="66" t="str">
        <f t="shared" ca="1" si="12"/>
        <v/>
      </c>
      <c r="BI35" s="66" t="str">
        <f t="shared" ca="1" si="12"/>
        <v/>
      </c>
      <c r="BJ35" s="66" t="str">
        <f t="shared" ca="1" si="12"/>
        <v/>
      </c>
      <c r="BK35" s="66" t="str">
        <f t="shared" ca="1" si="12"/>
        <v/>
      </c>
      <c r="BL35" s="66" t="str">
        <f t="shared" ca="1" si="12"/>
        <v/>
      </c>
      <c r="BM35" s="66" t="str">
        <f t="shared" ca="1" si="12"/>
        <v/>
      </c>
      <c r="BN35" s="66" t="str">
        <f t="shared" ca="1" si="12"/>
        <v/>
      </c>
      <c r="BO35" s="66" t="str">
        <f t="shared" ca="1" si="12"/>
        <v/>
      </c>
      <c r="BP35" s="66" t="str">
        <f t="shared" ca="1" si="13"/>
        <v/>
      </c>
      <c r="BQ35" s="66" t="str">
        <f t="shared" ca="1" si="13"/>
        <v/>
      </c>
      <c r="BR35" s="66" t="str">
        <f t="shared" ca="1" si="13"/>
        <v/>
      </c>
      <c r="BS35" s="66" t="str">
        <f t="shared" ca="1" si="13"/>
        <v/>
      </c>
      <c r="BT35" s="66" t="str">
        <f t="shared" ca="1" si="13"/>
        <v/>
      </c>
      <c r="BU35" s="66" t="str">
        <f t="shared" ca="1" si="13"/>
        <v/>
      </c>
      <c r="BV35" s="66" t="str">
        <f t="shared" ca="1" si="13"/>
        <v/>
      </c>
      <c r="BW35" s="66" t="str">
        <f t="shared" ca="1" si="13"/>
        <v/>
      </c>
      <c r="BX35" s="66" t="str">
        <f t="shared" ca="1" si="13"/>
        <v/>
      </c>
      <c r="BY35" s="66" t="str">
        <f t="shared" ca="1" si="13"/>
        <v/>
      </c>
      <c r="BZ35" s="6" t="str">
        <f t="shared" ca="1" si="23"/>
        <v>NO</v>
      </c>
      <c r="CA35" s="6" t="str">
        <f t="shared" ca="1" si="14"/>
        <v/>
      </c>
      <c r="CB35" s="7">
        <f t="shared" si="15"/>
        <v>43458</v>
      </c>
      <c r="CC35" s="7">
        <f t="shared" ca="1" si="16"/>
        <v>43458</v>
      </c>
      <c r="CD35" s="6">
        <f t="shared" ca="1" si="41"/>
        <v>0</v>
      </c>
    </row>
    <row r="36" spans="1:82" ht="12.9" customHeight="1" x14ac:dyDescent="0.2">
      <c r="A36" s="67" t="s">
        <v>79</v>
      </c>
      <c r="B36" s="150">
        <v>22</v>
      </c>
      <c r="C36" s="69"/>
      <c r="D36" s="68"/>
      <c r="E36" s="70"/>
      <c r="F36" s="99">
        <v>2019</v>
      </c>
      <c r="G36" s="71"/>
      <c r="H36" s="72">
        <f ca="1">IF(E36=VLOOKUP(F36,Liste!$A$3:$B$13,2,FALSE),GANTT!G36,IF((GANTT!E36+GANTT!G36)&gt;VLOOKUP(GANTT!F36,Liste!$A$3:$B$13,2,FALSE),(GANTT!E36+GANTT!G36-VLOOKUP(GANTT!F36,Liste!$A$3:$B$13,2,FALSE)),GANTT!E36+GANTT!G36))</f>
        <v>0</v>
      </c>
      <c r="I36" s="73">
        <f ca="1">IF(OR(E36=VLOOKUP(F36,Liste!$A$3:$B$13,2,FALSE),(GANTT!E36+GANTT!G36)&gt;VLOOKUP(F36,Liste!$A$3:$B$13,2,FALSE)),GANTT!F36+1,GANTT!F36)</f>
        <v>2019</v>
      </c>
      <c r="J36" s="70">
        <f t="shared" si="42"/>
        <v>0</v>
      </c>
      <c r="K36" s="71">
        <f t="shared" si="37"/>
        <v>2019</v>
      </c>
      <c r="L36" s="71">
        <f t="shared" si="38"/>
        <v>0</v>
      </c>
      <c r="M36" s="71">
        <f t="shared" ca="1" si="43"/>
        <v>0</v>
      </c>
      <c r="N36" s="74">
        <f t="shared" ca="1" si="40"/>
        <v>2019</v>
      </c>
      <c r="O36" s="111">
        <v>0</v>
      </c>
      <c r="P36" s="64" t="str">
        <f t="shared" ca="1" si="7"/>
        <v>En retard</v>
      </c>
      <c r="Q36" s="65"/>
      <c r="R36" s="66" t="str">
        <f t="shared" ref="R36:AA48" ca="1" si="44">IF(AND($C36="Objectif",$O36=100%,VALUE(R$6&amp;IF(R$8&lt;10,"0","")&amp;R$8)&gt;=VALUE($K36&amp;IF($J36&lt;10,"0","")&amp;$J36), VALUE(R$6&amp;IF(R$8&lt;10,"0","")&amp;R$8)&lt;=VALUE($N36&amp;IF($M36&lt;10,"0","")&amp;$M36)),2,IF(AND($C36="Objectif",$O36&lt;100%,VALUE(R$6&amp;IF(R$8&lt;10,"0","")&amp;R$8)&gt;=VALUE($K36&amp;IF($J36&lt;10,"0","")&amp;$J36), VALUE(R$6&amp;IF(R$8&lt;10,"0","")&amp;R$8)&lt;=VALUE($N36&amp;IF($M36&lt;10,"0","")&amp;$M36)),1,""))</f>
        <v/>
      </c>
      <c r="S36" s="66" t="str">
        <f t="shared" ca="1" si="44"/>
        <v/>
      </c>
      <c r="T36" s="66" t="str">
        <f t="shared" ca="1" si="44"/>
        <v/>
      </c>
      <c r="U36" s="66" t="str">
        <f t="shared" ca="1" si="44"/>
        <v/>
      </c>
      <c r="V36" s="66" t="str">
        <f t="shared" ca="1" si="44"/>
        <v/>
      </c>
      <c r="W36" s="66" t="str">
        <f t="shared" ca="1" si="44"/>
        <v/>
      </c>
      <c r="X36" s="66" t="str">
        <f t="shared" ca="1" si="44"/>
        <v/>
      </c>
      <c r="Y36" s="66" t="str">
        <f t="shared" ca="1" si="44"/>
        <v/>
      </c>
      <c r="Z36" s="66" t="str">
        <f t="shared" ca="1" si="44"/>
        <v/>
      </c>
      <c r="AA36" s="66" t="str">
        <f t="shared" ca="1" si="44"/>
        <v/>
      </c>
      <c r="AB36" s="66" t="str">
        <f t="shared" ref="AB36:AK48" ca="1" si="45">IF(AND($C36="Objectif",$O36=100%,VALUE(AB$6&amp;IF(AB$8&lt;10,"0","")&amp;AB$8)&gt;=VALUE($K36&amp;IF($J36&lt;10,"0","")&amp;$J36), VALUE(AB$6&amp;IF(AB$8&lt;10,"0","")&amp;AB$8)&lt;=VALUE($N36&amp;IF($M36&lt;10,"0","")&amp;$M36)),2,IF(AND($C36="Objectif",$O36&lt;100%,VALUE(AB$6&amp;IF(AB$8&lt;10,"0","")&amp;AB$8)&gt;=VALUE($K36&amp;IF($J36&lt;10,"0","")&amp;$J36), VALUE(AB$6&amp;IF(AB$8&lt;10,"0","")&amp;AB$8)&lt;=VALUE($N36&amp;IF($M36&lt;10,"0","")&amp;$M36)),1,""))</f>
        <v/>
      </c>
      <c r="AC36" s="66" t="str">
        <f t="shared" ca="1" si="45"/>
        <v/>
      </c>
      <c r="AD36" s="66" t="str">
        <f t="shared" ca="1" si="45"/>
        <v/>
      </c>
      <c r="AE36" s="66" t="str">
        <f t="shared" ca="1" si="45"/>
        <v/>
      </c>
      <c r="AF36" s="66" t="str">
        <f t="shared" ca="1" si="45"/>
        <v/>
      </c>
      <c r="AG36" s="66" t="str">
        <f t="shared" ca="1" si="45"/>
        <v/>
      </c>
      <c r="AH36" s="66" t="str">
        <f t="shared" ca="1" si="45"/>
        <v/>
      </c>
      <c r="AI36" s="66" t="str">
        <f t="shared" ca="1" si="45"/>
        <v/>
      </c>
      <c r="AJ36" s="66" t="str">
        <f t="shared" ca="1" si="45"/>
        <v/>
      </c>
      <c r="AK36" s="66" t="str">
        <f t="shared" ca="1" si="45"/>
        <v/>
      </c>
      <c r="AL36" s="66" t="str">
        <f t="shared" ref="AL36:AU48" ca="1" si="46">IF(AND($C36="Objectif",$O36=100%,VALUE(AL$6&amp;IF(AL$8&lt;10,"0","")&amp;AL$8)&gt;=VALUE($K36&amp;IF($J36&lt;10,"0","")&amp;$J36), VALUE(AL$6&amp;IF(AL$8&lt;10,"0","")&amp;AL$8)&lt;=VALUE($N36&amp;IF($M36&lt;10,"0","")&amp;$M36)),2,IF(AND($C36="Objectif",$O36&lt;100%,VALUE(AL$6&amp;IF(AL$8&lt;10,"0","")&amp;AL$8)&gt;=VALUE($K36&amp;IF($J36&lt;10,"0","")&amp;$J36), VALUE(AL$6&amp;IF(AL$8&lt;10,"0","")&amp;AL$8)&lt;=VALUE($N36&amp;IF($M36&lt;10,"0","")&amp;$M36)),1,""))</f>
        <v/>
      </c>
      <c r="AM36" s="66" t="str">
        <f t="shared" ca="1" si="46"/>
        <v/>
      </c>
      <c r="AN36" s="66" t="str">
        <f t="shared" ca="1" si="46"/>
        <v/>
      </c>
      <c r="AO36" s="66" t="str">
        <f t="shared" ca="1" si="46"/>
        <v/>
      </c>
      <c r="AP36" s="66" t="str">
        <f t="shared" ca="1" si="46"/>
        <v/>
      </c>
      <c r="AQ36" s="66" t="str">
        <f t="shared" ca="1" si="46"/>
        <v/>
      </c>
      <c r="AR36" s="66" t="str">
        <f t="shared" ca="1" si="46"/>
        <v/>
      </c>
      <c r="AS36" s="66" t="str">
        <f t="shared" ca="1" si="46"/>
        <v/>
      </c>
      <c r="AT36" s="66" t="str">
        <f t="shared" ca="1" si="46"/>
        <v/>
      </c>
      <c r="AU36" s="66" t="str">
        <f t="shared" ca="1" si="46"/>
        <v/>
      </c>
      <c r="AV36" s="66" t="str">
        <f t="shared" ref="AV36:BE48" ca="1" si="47">IF(AND($C36="Objectif",$O36=100%,VALUE(AV$6&amp;IF(AV$8&lt;10,"0","")&amp;AV$8)&gt;=VALUE($K36&amp;IF($J36&lt;10,"0","")&amp;$J36), VALUE(AV$6&amp;IF(AV$8&lt;10,"0","")&amp;AV$8)&lt;=VALUE($N36&amp;IF($M36&lt;10,"0","")&amp;$M36)),2,IF(AND($C36="Objectif",$O36&lt;100%,VALUE(AV$6&amp;IF(AV$8&lt;10,"0","")&amp;AV$8)&gt;=VALUE($K36&amp;IF($J36&lt;10,"0","")&amp;$J36), VALUE(AV$6&amp;IF(AV$8&lt;10,"0","")&amp;AV$8)&lt;=VALUE($N36&amp;IF($M36&lt;10,"0","")&amp;$M36)),1,""))</f>
        <v/>
      </c>
      <c r="AW36" s="66" t="str">
        <f t="shared" ca="1" si="47"/>
        <v/>
      </c>
      <c r="AX36" s="66" t="str">
        <f t="shared" ca="1" si="47"/>
        <v/>
      </c>
      <c r="AY36" s="66" t="str">
        <f t="shared" ca="1" si="47"/>
        <v/>
      </c>
      <c r="AZ36" s="66" t="str">
        <f t="shared" ca="1" si="47"/>
        <v/>
      </c>
      <c r="BA36" s="66" t="str">
        <f t="shared" ca="1" si="47"/>
        <v/>
      </c>
      <c r="BB36" s="66" t="str">
        <f t="shared" ca="1" si="47"/>
        <v/>
      </c>
      <c r="BC36" s="66" t="str">
        <f t="shared" ca="1" si="47"/>
        <v/>
      </c>
      <c r="BD36" s="66" t="str">
        <f t="shared" ca="1" si="47"/>
        <v/>
      </c>
      <c r="BE36" s="66" t="str">
        <f t="shared" ca="1" si="47"/>
        <v/>
      </c>
      <c r="BF36" s="66" t="str">
        <f t="shared" ref="BF36:BO48" ca="1" si="48">IF(AND($C36="Objectif",$O36=100%,VALUE(BF$6&amp;IF(BF$8&lt;10,"0","")&amp;BF$8)&gt;=VALUE($K36&amp;IF($J36&lt;10,"0","")&amp;$J36), VALUE(BF$6&amp;IF(BF$8&lt;10,"0","")&amp;BF$8)&lt;=VALUE($N36&amp;IF($M36&lt;10,"0","")&amp;$M36)),2,IF(AND($C36="Objectif",$O36&lt;100%,VALUE(BF$6&amp;IF(BF$8&lt;10,"0","")&amp;BF$8)&gt;=VALUE($K36&amp;IF($J36&lt;10,"0","")&amp;$J36), VALUE(BF$6&amp;IF(BF$8&lt;10,"0","")&amp;BF$8)&lt;=VALUE($N36&amp;IF($M36&lt;10,"0","")&amp;$M36)),1,""))</f>
        <v/>
      </c>
      <c r="BG36" s="66" t="str">
        <f t="shared" ca="1" si="48"/>
        <v/>
      </c>
      <c r="BH36" s="66" t="str">
        <f t="shared" ca="1" si="48"/>
        <v/>
      </c>
      <c r="BI36" s="66" t="str">
        <f t="shared" ca="1" si="48"/>
        <v/>
      </c>
      <c r="BJ36" s="66" t="str">
        <f t="shared" ca="1" si="48"/>
        <v/>
      </c>
      <c r="BK36" s="66" t="str">
        <f t="shared" ca="1" si="48"/>
        <v/>
      </c>
      <c r="BL36" s="66" t="str">
        <f t="shared" ca="1" si="48"/>
        <v/>
      </c>
      <c r="BM36" s="66" t="str">
        <f t="shared" ca="1" si="48"/>
        <v/>
      </c>
      <c r="BN36" s="66" t="str">
        <f t="shared" ca="1" si="48"/>
        <v/>
      </c>
      <c r="BO36" s="66" t="str">
        <f t="shared" ca="1" si="48"/>
        <v/>
      </c>
      <c r="BP36" s="66" t="str">
        <f t="shared" ref="BP36:BY48" ca="1" si="49">IF(AND($C36="Objectif",$O36=100%,VALUE(BP$6&amp;IF(BP$8&lt;10,"0","")&amp;BP$8)&gt;=VALUE($K36&amp;IF($J36&lt;10,"0","")&amp;$J36), VALUE(BP$6&amp;IF(BP$8&lt;10,"0","")&amp;BP$8)&lt;=VALUE($N36&amp;IF($M36&lt;10,"0","")&amp;$M36)),2,IF(AND($C36="Objectif",$O36&lt;100%,VALUE(BP$6&amp;IF(BP$8&lt;10,"0","")&amp;BP$8)&gt;=VALUE($K36&amp;IF($J36&lt;10,"0","")&amp;$J36), VALUE(BP$6&amp;IF(BP$8&lt;10,"0","")&amp;BP$8)&lt;=VALUE($N36&amp;IF($M36&lt;10,"0","")&amp;$M36)),1,""))</f>
        <v/>
      </c>
      <c r="BQ36" s="66" t="str">
        <f t="shared" ca="1" si="49"/>
        <v/>
      </c>
      <c r="BR36" s="66" t="str">
        <f t="shared" ca="1" si="49"/>
        <v/>
      </c>
      <c r="BS36" s="66" t="str">
        <f t="shared" ca="1" si="49"/>
        <v/>
      </c>
      <c r="BT36" s="66" t="str">
        <f t="shared" ca="1" si="49"/>
        <v/>
      </c>
      <c r="BU36" s="66" t="str">
        <f t="shared" ca="1" si="49"/>
        <v/>
      </c>
      <c r="BV36" s="66" t="str">
        <f t="shared" ca="1" si="49"/>
        <v/>
      </c>
      <c r="BW36" s="66" t="str">
        <f t="shared" ca="1" si="49"/>
        <v/>
      </c>
      <c r="BX36" s="66" t="str">
        <f t="shared" ca="1" si="49"/>
        <v/>
      </c>
      <c r="BY36" s="66" t="str">
        <f t="shared" ca="1" si="49"/>
        <v/>
      </c>
      <c r="BZ36" s="6" t="str">
        <f t="shared" ca="1" si="23"/>
        <v>NO</v>
      </c>
      <c r="CA36" s="6" t="str">
        <f t="shared" ca="1" si="14"/>
        <v/>
      </c>
      <c r="CB36" s="7">
        <f t="shared" si="15"/>
        <v>43458</v>
      </c>
      <c r="CC36" s="7">
        <f t="shared" ca="1" si="16"/>
        <v>43458</v>
      </c>
      <c r="CD36" s="6">
        <f t="shared" ca="1" si="41"/>
        <v>0</v>
      </c>
    </row>
    <row r="37" spans="1:82" ht="12.9" customHeight="1" x14ac:dyDescent="0.2">
      <c r="A37" s="67" t="s">
        <v>80</v>
      </c>
      <c r="B37" s="150">
        <v>23</v>
      </c>
      <c r="C37" s="69"/>
      <c r="D37" s="68"/>
      <c r="E37" s="70"/>
      <c r="F37" s="99">
        <v>2019</v>
      </c>
      <c r="G37" s="71"/>
      <c r="H37" s="72">
        <f ca="1">IF(E37=VLOOKUP(F37,Liste!$A$3:$B$13,2,FALSE),GANTT!G37,IF((GANTT!E37+GANTT!G37)&gt;VLOOKUP(GANTT!F37,Liste!$A$3:$B$13,2,FALSE),(GANTT!E37+GANTT!G37-VLOOKUP(GANTT!F37,Liste!$A$3:$B$13,2,FALSE)),GANTT!E37+GANTT!G37))</f>
        <v>0</v>
      </c>
      <c r="I37" s="73">
        <f ca="1">IF(OR(E37=VLOOKUP(F37,Liste!$A$3:$B$13,2,FALSE),(GANTT!E37+GANTT!G37)&gt;VLOOKUP(F37,Liste!$A$3:$B$13,2,FALSE)),GANTT!F37+1,GANTT!F37)</f>
        <v>2019</v>
      </c>
      <c r="J37" s="70">
        <f t="shared" si="42"/>
        <v>0</v>
      </c>
      <c r="K37" s="71">
        <f t="shared" si="37"/>
        <v>2019</v>
      </c>
      <c r="L37" s="71">
        <f t="shared" si="38"/>
        <v>0</v>
      </c>
      <c r="M37" s="71">
        <f t="shared" ca="1" si="43"/>
        <v>0</v>
      </c>
      <c r="N37" s="74">
        <f t="shared" ca="1" si="40"/>
        <v>2019</v>
      </c>
      <c r="O37" s="111">
        <v>0</v>
      </c>
      <c r="P37" s="64" t="str">
        <f t="shared" ca="1" si="7"/>
        <v>En retard</v>
      </c>
      <c r="Q37" s="65"/>
      <c r="R37" s="66" t="str">
        <f t="shared" ca="1" si="44"/>
        <v/>
      </c>
      <c r="S37" s="66" t="str">
        <f t="shared" ca="1" si="44"/>
        <v/>
      </c>
      <c r="T37" s="66" t="str">
        <f t="shared" ca="1" si="44"/>
        <v/>
      </c>
      <c r="U37" s="66" t="str">
        <f t="shared" ca="1" si="44"/>
        <v/>
      </c>
      <c r="V37" s="66" t="str">
        <f t="shared" ca="1" si="44"/>
        <v/>
      </c>
      <c r="W37" s="66" t="str">
        <f t="shared" ca="1" si="44"/>
        <v/>
      </c>
      <c r="X37" s="66" t="str">
        <f t="shared" ca="1" si="44"/>
        <v/>
      </c>
      <c r="Y37" s="66" t="str">
        <f t="shared" ca="1" si="44"/>
        <v/>
      </c>
      <c r="Z37" s="66" t="str">
        <f t="shared" ca="1" si="44"/>
        <v/>
      </c>
      <c r="AA37" s="66" t="str">
        <f t="shared" ca="1" si="44"/>
        <v/>
      </c>
      <c r="AB37" s="66" t="str">
        <f t="shared" ca="1" si="45"/>
        <v/>
      </c>
      <c r="AC37" s="66" t="str">
        <f t="shared" ca="1" si="45"/>
        <v/>
      </c>
      <c r="AD37" s="66" t="str">
        <f t="shared" ca="1" si="45"/>
        <v/>
      </c>
      <c r="AE37" s="66" t="str">
        <f t="shared" ca="1" si="45"/>
        <v/>
      </c>
      <c r="AF37" s="66" t="str">
        <f t="shared" ca="1" si="45"/>
        <v/>
      </c>
      <c r="AG37" s="66" t="str">
        <f t="shared" ca="1" si="45"/>
        <v/>
      </c>
      <c r="AH37" s="66" t="str">
        <f t="shared" ca="1" si="45"/>
        <v/>
      </c>
      <c r="AI37" s="66" t="str">
        <f t="shared" ca="1" si="45"/>
        <v/>
      </c>
      <c r="AJ37" s="66" t="str">
        <f t="shared" ca="1" si="45"/>
        <v/>
      </c>
      <c r="AK37" s="66" t="str">
        <f t="shared" ca="1" si="45"/>
        <v/>
      </c>
      <c r="AL37" s="66" t="str">
        <f t="shared" ca="1" si="46"/>
        <v/>
      </c>
      <c r="AM37" s="66" t="str">
        <f t="shared" ca="1" si="46"/>
        <v/>
      </c>
      <c r="AN37" s="66" t="str">
        <f t="shared" ca="1" si="46"/>
        <v/>
      </c>
      <c r="AO37" s="66" t="str">
        <f t="shared" ca="1" si="46"/>
        <v/>
      </c>
      <c r="AP37" s="66" t="str">
        <f t="shared" ca="1" si="46"/>
        <v/>
      </c>
      <c r="AQ37" s="66" t="str">
        <f t="shared" ca="1" si="46"/>
        <v/>
      </c>
      <c r="AR37" s="66" t="str">
        <f t="shared" ca="1" si="46"/>
        <v/>
      </c>
      <c r="AS37" s="66" t="str">
        <f t="shared" ca="1" si="46"/>
        <v/>
      </c>
      <c r="AT37" s="66" t="str">
        <f t="shared" ca="1" si="46"/>
        <v/>
      </c>
      <c r="AU37" s="66" t="str">
        <f t="shared" ca="1" si="46"/>
        <v/>
      </c>
      <c r="AV37" s="66" t="str">
        <f t="shared" ca="1" si="47"/>
        <v/>
      </c>
      <c r="AW37" s="66" t="str">
        <f t="shared" ca="1" si="47"/>
        <v/>
      </c>
      <c r="AX37" s="66" t="str">
        <f t="shared" ca="1" si="47"/>
        <v/>
      </c>
      <c r="AY37" s="66" t="str">
        <f t="shared" ca="1" si="47"/>
        <v/>
      </c>
      <c r="AZ37" s="66" t="str">
        <f t="shared" ca="1" si="47"/>
        <v/>
      </c>
      <c r="BA37" s="66" t="str">
        <f t="shared" ca="1" si="47"/>
        <v/>
      </c>
      <c r="BB37" s="66" t="str">
        <f t="shared" ca="1" si="47"/>
        <v/>
      </c>
      <c r="BC37" s="66" t="str">
        <f t="shared" ca="1" si="47"/>
        <v/>
      </c>
      <c r="BD37" s="66" t="str">
        <f t="shared" ca="1" si="47"/>
        <v/>
      </c>
      <c r="BE37" s="66" t="str">
        <f t="shared" ca="1" si="47"/>
        <v/>
      </c>
      <c r="BF37" s="66" t="str">
        <f t="shared" ca="1" si="48"/>
        <v/>
      </c>
      <c r="BG37" s="66" t="str">
        <f t="shared" ca="1" si="48"/>
        <v/>
      </c>
      <c r="BH37" s="66" t="str">
        <f t="shared" ca="1" si="48"/>
        <v/>
      </c>
      <c r="BI37" s="66" t="str">
        <f t="shared" ca="1" si="48"/>
        <v/>
      </c>
      <c r="BJ37" s="66" t="str">
        <f t="shared" ca="1" si="48"/>
        <v/>
      </c>
      <c r="BK37" s="66" t="str">
        <f t="shared" ca="1" si="48"/>
        <v/>
      </c>
      <c r="BL37" s="66" t="str">
        <f t="shared" ca="1" si="48"/>
        <v/>
      </c>
      <c r="BM37" s="66" t="str">
        <f t="shared" ca="1" si="48"/>
        <v/>
      </c>
      <c r="BN37" s="66" t="str">
        <f t="shared" ca="1" si="48"/>
        <v/>
      </c>
      <c r="BO37" s="66" t="str">
        <f t="shared" ca="1" si="48"/>
        <v/>
      </c>
      <c r="BP37" s="66" t="str">
        <f t="shared" ca="1" si="49"/>
        <v/>
      </c>
      <c r="BQ37" s="66" t="str">
        <f t="shared" ca="1" si="49"/>
        <v/>
      </c>
      <c r="BR37" s="66" t="str">
        <f t="shared" ca="1" si="49"/>
        <v/>
      </c>
      <c r="BS37" s="66" t="str">
        <f t="shared" ca="1" si="49"/>
        <v/>
      </c>
      <c r="BT37" s="66" t="str">
        <f t="shared" ca="1" si="49"/>
        <v/>
      </c>
      <c r="BU37" s="66" t="str">
        <f t="shared" ca="1" si="49"/>
        <v/>
      </c>
      <c r="BV37" s="66" t="str">
        <f t="shared" ca="1" si="49"/>
        <v/>
      </c>
      <c r="BW37" s="66" t="str">
        <f t="shared" ca="1" si="49"/>
        <v/>
      </c>
      <c r="BX37" s="66" t="str">
        <f t="shared" ca="1" si="49"/>
        <v/>
      </c>
      <c r="BY37" s="66" t="str">
        <f t="shared" ca="1" si="49"/>
        <v/>
      </c>
      <c r="BZ37" s="6" t="str">
        <f t="shared" ca="1" si="23"/>
        <v>NO</v>
      </c>
      <c r="CA37" s="6" t="str">
        <f t="shared" ca="1" si="14"/>
        <v/>
      </c>
      <c r="CB37" s="7">
        <f t="shared" si="15"/>
        <v>43458</v>
      </c>
      <c r="CC37" s="7">
        <f t="shared" ca="1" si="16"/>
        <v>43458</v>
      </c>
      <c r="CD37" s="6">
        <f t="shared" ca="1" si="41"/>
        <v>0</v>
      </c>
    </row>
    <row r="38" spans="1:82" ht="12.9" customHeight="1" x14ac:dyDescent="0.2">
      <c r="A38" s="67" t="s">
        <v>81</v>
      </c>
      <c r="B38" s="150">
        <v>24</v>
      </c>
      <c r="C38" s="69"/>
      <c r="D38" s="68"/>
      <c r="E38" s="70"/>
      <c r="F38" s="99">
        <v>2019</v>
      </c>
      <c r="G38" s="71"/>
      <c r="H38" s="72">
        <f ca="1">IF(E38=VLOOKUP(F38,Liste!$A$3:$B$13,2,FALSE),GANTT!G38,IF((GANTT!E38+GANTT!G38)&gt;VLOOKUP(GANTT!F38,Liste!$A$3:$B$13,2,FALSE),(GANTT!E38+GANTT!G38-VLOOKUP(GANTT!F38,Liste!$A$3:$B$13,2,FALSE)),GANTT!E38+GANTT!G38))</f>
        <v>0</v>
      </c>
      <c r="I38" s="73">
        <f ca="1">IF(OR(E38=VLOOKUP(F38,Liste!$A$3:$B$13,2,FALSE),(GANTT!E38+GANTT!G38)&gt;VLOOKUP(F38,Liste!$A$3:$B$13,2,FALSE)),GANTT!F38+1,GANTT!F38)</f>
        <v>2019</v>
      </c>
      <c r="J38" s="70">
        <f t="shared" si="42"/>
        <v>0</v>
      </c>
      <c r="K38" s="71">
        <f t="shared" si="37"/>
        <v>2019</v>
      </c>
      <c r="L38" s="71">
        <f t="shared" si="38"/>
        <v>0</v>
      </c>
      <c r="M38" s="71">
        <f t="shared" ca="1" si="43"/>
        <v>0</v>
      </c>
      <c r="N38" s="74">
        <f t="shared" ca="1" si="40"/>
        <v>2019</v>
      </c>
      <c r="O38" s="111">
        <v>0</v>
      </c>
      <c r="P38" s="64" t="str">
        <f t="shared" ca="1" si="7"/>
        <v>En retard</v>
      </c>
      <c r="Q38" s="65"/>
      <c r="R38" s="66" t="str">
        <f t="shared" ca="1" si="44"/>
        <v/>
      </c>
      <c r="S38" s="66" t="str">
        <f t="shared" ca="1" si="44"/>
        <v/>
      </c>
      <c r="T38" s="66" t="str">
        <f t="shared" ca="1" si="44"/>
        <v/>
      </c>
      <c r="U38" s="66" t="str">
        <f t="shared" ca="1" si="44"/>
        <v/>
      </c>
      <c r="V38" s="66" t="str">
        <f t="shared" ca="1" si="44"/>
        <v/>
      </c>
      <c r="W38" s="66" t="str">
        <f t="shared" ca="1" si="44"/>
        <v/>
      </c>
      <c r="X38" s="66" t="str">
        <f t="shared" ca="1" si="44"/>
        <v/>
      </c>
      <c r="Y38" s="66" t="str">
        <f t="shared" ca="1" si="44"/>
        <v/>
      </c>
      <c r="Z38" s="66" t="str">
        <f t="shared" ca="1" si="44"/>
        <v/>
      </c>
      <c r="AA38" s="66" t="str">
        <f t="shared" ca="1" si="44"/>
        <v/>
      </c>
      <c r="AB38" s="66" t="str">
        <f t="shared" ca="1" si="45"/>
        <v/>
      </c>
      <c r="AC38" s="66" t="str">
        <f t="shared" ca="1" si="45"/>
        <v/>
      </c>
      <c r="AD38" s="66" t="str">
        <f t="shared" ca="1" si="45"/>
        <v/>
      </c>
      <c r="AE38" s="66" t="str">
        <f t="shared" ca="1" si="45"/>
        <v/>
      </c>
      <c r="AF38" s="66" t="str">
        <f t="shared" ca="1" si="45"/>
        <v/>
      </c>
      <c r="AG38" s="66" t="str">
        <f t="shared" ca="1" si="45"/>
        <v/>
      </c>
      <c r="AH38" s="66" t="str">
        <f t="shared" ca="1" si="45"/>
        <v/>
      </c>
      <c r="AI38" s="66" t="str">
        <f t="shared" ca="1" si="45"/>
        <v/>
      </c>
      <c r="AJ38" s="66" t="str">
        <f t="shared" ca="1" si="45"/>
        <v/>
      </c>
      <c r="AK38" s="66" t="str">
        <f t="shared" ca="1" si="45"/>
        <v/>
      </c>
      <c r="AL38" s="66" t="str">
        <f t="shared" ca="1" si="46"/>
        <v/>
      </c>
      <c r="AM38" s="66" t="str">
        <f t="shared" ca="1" si="46"/>
        <v/>
      </c>
      <c r="AN38" s="66" t="str">
        <f t="shared" ca="1" si="46"/>
        <v/>
      </c>
      <c r="AO38" s="66" t="str">
        <f t="shared" ca="1" si="46"/>
        <v/>
      </c>
      <c r="AP38" s="66" t="str">
        <f t="shared" ca="1" si="46"/>
        <v/>
      </c>
      <c r="AQ38" s="66" t="str">
        <f t="shared" ca="1" si="46"/>
        <v/>
      </c>
      <c r="AR38" s="66" t="str">
        <f t="shared" ca="1" si="46"/>
        <v/>
      </c>
      <c r="AS38" s="66" t="str">
        <f t="shared" ca="1" si="46"/>
        <v/>
      </c>
      <c r="AT38" s="66" t="str">
        <f t="shared" ca="1" si="46"/>
        <v/>
      </c>
      <c r="AU38" s="66" t="str">
        <f t="shared" ca="1" si="46"/>
        <v/>
      </c>
      <c r="AV38" s="66" t="str">
        <f t="shared" ca="1" si="47"/>
        <v/>
      </c>
      <c r="AW38" s="66" t="str">
        <f t="shared" ca="1" si="47"/>
        <v/>
      </c>
      <c r="AX38" s="66" t="str">
        <f t="shared" ca="1" si="47"/>
        <v/>
      </c>
      <c r="AY38" s="66" t="str">
        <f t="shared" ca="1" si="47"/>
        <v/>
      </c>
      <c r="AZ38" s="66" t="str">
        <f t="shared" ca="1" si="47"/>
        <v/>
      </c>
      <c r="BA38" s="66" t="str">
        <f t="shared" ca="1" si="47"/>
        <v/>
      </c>
      <c r="BB38" s="66" t="str">
        <f t="shared" ca="1" si="47"/>
        <v/>
      </c>
      <c r="BC38" s="66" t="str">
        <f t="shared" ca="1" si="47"/>
        <v/>
      </c>
      <c r="BD38" s="66" t="str">
        <f t="shared" ca="1" si="47"/>
        <v/>
      </c>
      <c r="BE38" s="66" t="str">
        <f t="shared" ca="1" si="47"/>
        <v/>
      </c>
      <c r="BF38" s="66" t="str">
        <f t="shared" ca="1" si="48"/>
        <v/>
      </c>
      <c r="BG38" s="66" t="str">
        <f t="shared" ca="1" si="48"/>
        <v/>
      </c>
      <c r="BH38" s="66" t="str">
        <f t="shared" ca="1" si="48"/>
        <v/>
      </c>
      <c r="BI38" s="66" t="str">
        <f t="shared" ca="1" si="48"/>
        <v/>
      </c>
      <c r="BJ38" s="66" t="str">
        <f t="shared" ca="1" si="48"/>
        <v/>
      </c>
      <c r="BK38" s="66" t="str">
        <f t="shared" ca="1" si="48"/>
        <v/>
      </c>
      <c r="BL38" s="66" t="str">
        <f t="shared" ca="1" si="48"/>
        <v/>
      </c>
      <c r="BM38" s="66" t="str">
        <f t="shared" ca="1" si="48"/>
        <v/>
      </c>
      <c r="BN38" s="66" t="str">
        <f t="shared" ca="1" si="48"/>
        <v/>
      </c>
      <c r="BO38" s="66" t="str">
        <f t="shared" ca="1" si="48"/>
        <v/>
      </c>
      <c r="BP38" s="66" t="str">
        <f t="shared" ca="1" si="49"/>
        <v/>
      </c>
      <c r="BQ38" s="66" t="str">
        <f t="shared" ca="1" si="49"/>
        <v/>
      </c>
      <c r="BR38" s="66" t="str">
        <f t="shared" ca="1" si="49"/>
        <v/>
      </c>
      <c r="BS38" s="66" t="str">
        <f t="shared" ca="1" si="49"/>
        <v/>
      </c>
      <c r="BT38" s="66" t="str">
        <f t="shared" ca="1" si="49"/>
        <v/>
      </c>
      <c r="BU38" s="66" t="str">
        <f t="shared" ca="1" si="49"/>
        <v/>
      </c>
      <c r="BV38" s="66" t="str">
        <f t="shared" ca="1" si="49"/>
        <v/>
      </c>
      <c r="BW38" s="66" t="str">
        <f t="shared" ca="1" si="49"/>
        <v/>
      </c>
      <c r="BX38" s="66" t="str">
        <f t="shared" ca="1" si="49"/>
        <v/>
      </c>
      <c r="BY38" s="66" t="str">
        <f t="shared" ca="1" si="49"/>
        <v/>
      </c>
      <c r="BZ38" s="6" t="str">
        <f t="shared" ca="1" si="23"/>
        <v>NO</v>
      </c>
      <c r="CA38" s="6" t="str">
        <f t="shared" ca="1" si="14"/>
        <v/>
      </c>
      <c r="CB38" s="7">
        <f t="shared" si="15"/>
        <v>43458</v>
      </c>
      <c r="CC38" s="7">
        <f t="shared" ca="1" si="16"/>
        <v>43458</v>
      </c>
      <c r="CD38" s="6">
        <f t="shared" ca="1" si="41"/>
        <v>0</v>
      </c>
    </row>
    <row r="39" spans="1:82" ht="12.9" customHeight="1" x14ac:dyDescent="0.2">
      <c r="A39" s="67" t="s">
        <v>82</v>
      </c>
      <c r="B39" s="150">
        <v>25</v>
      </c>
      <c r="C39" s="69"/>
      <c r="D39" s="68"/>
      <c r="E39" s="70"/>
      <c r="F39" s="99">
        <v>2019</v>
      </c>
      <c r="G39" s="71"/>
      <c r="H39" s="72">
        <f ca="1">IF(E39=VLOOKUP(F39,Liste!$A$3:$B$13,2,FALSE),GANTT!G39,IF((GANTT!E39+GANTT!G39)&gt;VLOOKUP(GANTT!F39,Liste!$A$3:$B$13,2,FALSE),(GANTT!E39+GANTT!G39-VLOOKUP(GANTT!F39,Liste!$A$3:$B$13,2,FALSE)),GANTT!E39+GANTT!G39))</f>
        <v>0</v>
      </c>
      <c r="I39" s="73">
        <f ca="1">IF(OR(E39=VLOOKUP(F39,Liste!$A$3:$B$13,2,FALSE),(GANTT!E39+GANTT!G39)&gt;VLOOKUP(F39,Liste!$A$3:$B$13,2,FALSE)),GANTT!F39+1,GANTT!F39)</f>
        <v>2019</v>
      </c>
      <c r="J39" s="70">
        <f t="shared" si="42"/>
        <v>0</v>
      </c>
      <c r="K39" s="71">
        <f t="shared" si="37"/>
        <v>2019</v>
      </c>
      <c r="L39" s="71">
        <f t="shared" si="38"/>
        <v>0</v>
      </c>
      <c r="M39" s="71">
        <f t="shared" ca="1" si="43"/>
        <v>0</v>
      </c>
      <c r="N39" s="74">
        <f t="shared" ca="1" si="40"/>
        <v>2019</v>
      </c>
      <c r="O39" s="111">
        <v>0</v>
      </c>
      <c r="P39" s="64" t="str">
        <f t="shared" ca="1" si="7"/>
        <v>En retard</v>
      </c>
      <c r="Q39" s="65"/>
      <c r="R39" s="66" t="str">
        <f t="shared" ca="1" si="44"/>
        <v/>
      </c>
      <c r="S39" s="66" t="str">
        <f t="shared" ca="1" si="44"/>
        <v/>
      </c>
      <c r="T39" s="66" t="str">
        <f t="shared" ca="1" si="44"/>
        <v/>
      </c>
      <c r="U39" s="66" t="str">
        <f t="shared" ca="1" si="44"/>
        <v/>
      </c>
      <c r="V39" s="66" t="str">
        <f t="shared" ca="1" si="44"/>
        <v/>
      </c>
      <c r="W39" s="66" t="str">
        <f t="shared" ca="1" si="44"/>
        <v/>
      </c>
      <c r="X39" s="66" t="str">
        <f t="shared" ca="1" si="44"/>
        <v/>
      </c>
      <c r="Y39" s="66" t="str">
        <f t="shared" ca="1" si="44"/>
        <v/>
      </c>
      <c r="Z39" s="66" t="str">
        <f t="shared" ca="1" si="44"/>
        <v/>
      </c>
      <c r="AA39" s="66" t="str">
        <f t="shared" ca="1" si="44"/>
        <v/>
      </c>
      <c r="AB39" s="66" t="str">
        <f t="shared" ca="1" si="45"/>
        <v/>
      </c>
      <c r="AC39" s="66" t="str">
        <f t="shared" ca="1" si="45"/>
        <v/>
      </c>
      <c r="AD39" s="66" t="str">
        <f t="shared" ca="1" si="45"/>
        <v/>
      </c>
      <c r="AE39" s="66" t="str">
        <f t="shared" ca="1" si="45"/>
        <v/>
      </c>
      <c r="AF39" s="66" t="str">
        <f t="shared" ca="1" si="45"/>
        <v/>
      </c>
      <c r="AG39" s="66" t="str">
        <f t="shared" ca="1" si="45"/>
        <v/>
      </c>
      <c r="AH39" s="66" t="str">
        <f t="shared" ca="1" si="45"/>
        <v/>
      </c>
      <c r="AI39" s="66" t="str">
        <f t="shared" ca="1" si="45"/>
        <v/>
      </c>
      <c r="AJ39" s="66" t="str">
        <f t="shared" ca="1" si="45"/>
        <v/>
      </c>
      <c r="AK39" s="66" t="str">
        <f t="shared" ca="1" si="45"/>
        <v/>
      </c>
      <c r="AL39" s="66" t="str">
        <f t="shared" ca="1" si="46"/>
        <v/>
      </c>
      <c r="AM39" s="66" t="str">
        <f t="shared" ca="1" si="46"/>
        <v/>
      </c>
      <c r="AN39" s="66" t="str">
        <f t="shared" ca="1" si="46"/>
        <v/>
      </c>
      <c r="AO39" s="66" t="str">
        <f t="shared" ca="1" si="46"/>
        <v/>
      </c>
      <c r="AP39" s="66" t="str">
        <f t="shared" ca="1" si="46"/>
        <v/>
      </c>
      <c r="AQ39" s="66" t="str">
        <f t="shared" ca="1" si="46"/>
        <v/>
      </c>
      <c r="AR39" s="66" t="str">
        <f t="shared" ca="1" si="46"/>
        <v/>
      </c>
      <c r="AS39" s="66" t="str">
        <f t="shared" ca="1" si="46"/>
        <v/>
      </c>
      <c r="AT39" s="66" t="str">
        <f t="shared" ca="1" si="46"/>
        <v/>
      </c>
      <c r="AU39" s="66" t="str">
        <f t="shared" ca="1" si="46"/>
        <v/>
      </c>
      <c r="AV39" s="66" t="str">
        <f t="shared" ca="1" si="47"/>
        <v/>
      </c>
      <c r="AW39" s="66" t="str">
        <f t="shared" ca="1" si="47"/>
        <v/>
      </c>
      <c r="AX39" s="66" t="str">
        <f t="shared" ca="1" si="47"/>
        <v/>
      </c>
      <c r="AY39" s="66" t="str">
        <f t="shared" ca="1" si="47"/>
        <v/>
      </c>
      <c r="AZ39" s="66" t="str">
        <f t="shared" ca="1" si="47"/>
        <v/>
      </c>
      <c r="BA39" s="66" t="str">
        <f t="shared" ca="1" si="47"/>
        <v/>
      </c>
      <c r="BB39" s="66" t="str">
        <f t="shared" ca="1" si="47"/>
        <v/>
      </c>
      <c r="BC39" s="66" t="str">
        <f t="shared" ca="1" si="47"/>
        <v/>
      </c>
      <c r="BD39" s="66" t="str">
        <f t="shared" ca="1" si="47"/>
        <v/>
      </c>
      <c r="BE39" s="66" t="str">
        <f t="shared" ca="1" si="47"/>
        <v/>
      </c>
      <c r="BF39" s="66" t="str">
        <f t="shared" ca="1" si="48"/>
        <v/>
      </c>
      <c r="BG39" s="66" t="str">
        <f t="shared" ca="1" si="48"/>
        <v/>
      </c>
      <c r="BH39" s="66" t="str">
        <f t="shared" ca="1" si="48"/>
        <v/>
      </c>
      <c r="BI39" s="66" t="str">
        <f t="shared" ca="1" si="48"/>
        <v/>
      </c>
      <c r="BJ39" s="66" t="str">
        <f t="shared" ca="1" si="48"/>
        <v/>
      </c>
      <c r="BK39" s="66" t="str">
        <f t="shared" ca="1" si="48"/>
        <v/>
      </c>
      <c r="BL39" s="66" t="str">
        <f t="shared" ca="1" si="48"/>
        <v/>
      </c>
      <c r="BM39" s="66" t="str">
        <f t="shared" ca="1" si="48"/>
        <v/>
      </c>
      <c r="BN39" s="66" t="str">
        <f t="shared" ca="1" si="48"/>
        <v/>
      </c>
      <c r="BO39" s="66" t="str">
        <f t="shared" ca="1" si="48"/>
        <v/>
      </c>
      <c r="BP39" s="66" t="str">
        <f t="shared" ca="1" si="49"/>
        <v/>
      </c>
      <c r="BQ39" s="66" t="str">
        <f t="shared" ca="1" si="49"/>
        <v/>
      </c>
      <c r="BR39" s="66" t="str">
        <f t="shared" ca="1" si="49"/>
        <v/>
      </c>
      <c r="BS39" s="66" t="str">
        <f t="shared" ca="1" si="49"/>
        <v/>
      </c>
      <c r="BT39" s="66" t="str">
        <f t="shared" ca="1" si="49"/>
        <v/>
      </c>
      <c r="BU39" s="66" t="str">
        <f t="shared" ca="1" si="49"/>
        <v/>
      </c>
      <c r="BV39" s="66" t="str">
        <f t="shared" ca="1" si="49"/>
        <v/>
      </c>
      <c r="BW39" s="66" t="str">
        <f t="shared" ca="1" si="49"/>
        <v/>
      </c>
      <c r="BX39" s="66" t="str">
        <f t="shared" ca="1" si="49"/>
        <v/>
      </c>
      <c r="BY39" s="66" t="str">
        <f t="shared" ca="1" si="49"/>
        <v/>
      </c>
      <c r="BZ39" s="6" t="str">
        <f t="shared" ca="1" si="23"/>
        <v>NO</v>
      </c>
      <c r="CA39" s="6" t="str">
        <f t="shared" ca="1" si="14"/>
        <v/>
      </c>
      <c r="CB39" s="7">
        <f t="shared" si="15"/>
        <v>43458</v>
      </c>
      <c r="CC39" s="7">
        <f t="shared" ca="1" si="16"/>
        <v>43458</v>
      </c>
      <c r="CD39" s="6">
        <f t="shared" ca="1" si="41"/>
        <v>0</v>
      </c>
    </row>
    <row r="40" spans="1:82" ht="12.9" customHeight="1" x14ac:dyDescent="0.2">
      <c r="A40" s="67" t="s">
        <v>83</v>
      </c>
      <c r="B40" s="150">
        <v>26</v>
      </c>
      <c r="C40" s="69"/>
      <c r="D40" s="68"/>
      <c r="E40" s="70"/>
      <c r="F40" s="99">
        <v>2019</v>
      </c>
      <c r="G40" s="71"/>
      <c r="H40" s="72">
        <f ca="1">IF(E40=VLOOKUP(F40,Liste!$A$3:$B$13,2,FALSE),GANTT!G40,IF((GANTT!E40+GANTT!G40)&gt;VLOOKUP(GANTT!F40,Liste!$A$3:$B$13,2,FALSE),(GANTT!E40+GANTT!G40-VLOOKUP(GANTT!F40,Liste!$A$3:$B$13,2,FALSE)),GANTT!E40+GANTT!G40))</f>
        <v>0</v>
      </c>
      <c r="I40" s="73">
        <f ca="1">IF(OR(E40=VLOOKUP(F40,Liste!$A$3:$B$13,2,FALSE),(GANTT!E40+GANTT!G40)&gt;VLOOKUP(F40,Liste!$A$3:$B$13,2,FALSE)),GANTT!F40+1,GANTT!F40)</f>
        <v>2019</v>
      </c>
      <c r="J40" s="70">
        <f t="shared" si="42"/>
        <v>0</v>
      </c>
      <c r="K40" s="71">
        <f t="shared" si="37"/>
        <v>2019</v>
      </c>
      <c r="L40" s="71">
        <f t="shared" si="38"/>
        <v>0</v>
      </c>
      <c r="M40" s="71">
        <f t="shared" ca="1" si="43"/>
        <v>0</v>
      </c>
      <c r="N40" s="74">
        <f t="shared" ca="1" si="40"/>
        <v>2019</v>
      </c>
      <c r="O40" s="111">
        <v>0</v>
      </c>
      <c r="P40" s="64" t="str">
        <f t="shared" ca="1" si="7"/>
        <v>En retard</v>
      </c>
      <c r="Q40" s="65"/>
      <c r="R40" s="66" t="str">
        <f t="shared" ca="1" si="44"/>
        <v/>
      </c>
      <c r="S40" s="66" t="str">
        <f t="shared" ca="1" si="44"/>
        <v/>
      </c>
      <c r="T40" s="66" t="str">
        <f t="shared" ca="1" si="44"/>
        <v/>
      </c>
      <c r="U40" s="66" t="str">
        <f t="shared" ca="1" si="44"/>
        <v/>
      </c>
      <c r="V40" s="66" t="str">
        <f t="shared" ca="1" si="44"/>
        <v/>
      </c>
      <c r="W40" s="66" t="str">
        <f t="shared" ca="1" si="44"/>
        <v/>
      </c>
      <c r="X40" s="66" t="str">
        <f t="shared" ca="1" si="44"/>
        <v/>
      </c>
      <c r="Y40" s="66" t="str">
        <f t="shared" ca="1" si="44"/>
        <v/>
      </c>
      <c r="Z40" s="66" t="str">
        <f t="shared" ca="1" si="44"/>
        <v/>
      </c>
      <c r="AA40" s="66" t="str">
        <f t="shared" ca="1" si="44"/>
        <v/>
      </c>
      <c r="AB40" s="66" t="str">
        <f t="shared" ca="1" si="45"/>
        <v/>
      </c>
      <c r="AC40" s="66" t="str">
        <f t="shared" ca="1" si="45"/>
        <v/>
      </c>
      <c r="AD40" s="66" t="str">
        <f t="shared" ca="1" si="45"/>
        <v/>
      </c>
      <c r="AE40" s="66" t="str">
        <f t="shared" ca="1" si="45"/>
        <v/>
      </c>
      <c r="AF40" s="66" t="str">
        <f t="shared" ca="1" si="45"/>
        <v/>
      </c>
      <c r="AG40" s="66" t="str">
        <f t="shared" ca="1" si="45"/>
        <v/>
      </c>
      <c r="AH40" s="66" t="str">
        <f t="shared" ca="1" si="45"/>
        <v/>
      </c>
      <c r="AI40" s="66" t="str">
        <f t="shared" ca="1" si="45"/>
        <v/>
      </c>
      <c r="AJ40" s="66" t="str">
        <f t="shared" ca="1" si="45"/>
        <v/>
      </c>
      <c r="AK40" s="66" t="str">
        <f t="shared" ca="1" si="45"/>
        <v/>
      </c>
      <c r="AL40" s="66" t="str">
        <f t="shared" ca="1" si="46"/>
        <v/>
      </c>
      <c r="AM40" s="66" t="str">
        <f t="shared" ca="1" si="46"/>
        <v/>
      </c>
      <c r="AN40" s="66" t="str">
        <f t="shared" ca="1" si="46"/>
        <v/>
      </c>
      <c r="AO40" s="66" t="str">
        <f t="shared" ca="1" si="46"/>
        <v/>
      </c>
      <c r="AP40" s="66" t="str">
        <f t="shared" ca="1" si="46"/>
        <v/>
      </c>
      <c r="AQ40" s="66" t="str">
        <f t="shared" ca="1" si="46"/>
        <v/>
      </c>
      <c r="AR40" s="66" t="str">
        <f t="shared" ca="1" si="46"/>
        <v/>
      </c>
      <c r="AS40" s="66" t="str">
        <f t="shared" ca="1" si="46"/>
        <v/>
      </c>
      <c r="AT40" s="66" t="str">
        <f t="shared" ca="1" si="46"/>
        <v/>
      </c>
      <c r="AU40" s="66" t="str">
        <f t="shared" ca="1" si="46"/>
        <v/>
      </c>
      <c r="AV40" s="66" t="str">
        <f t="shared" ca="1" si="47"/>
        <v/>
      </c>
      <c r="AW40" s="66" t="str">
        <f t="shared" ca="1" si="47"/>
        <v/>
      </c>
      <c r="AX40" s="66" t="str">
        <f t="shared" ca="1" si="47"/>
        <v/>
      </c>
      <c r="AY40" s="66" t="str">
        <f t="shared" ca="1" si="47"/>
        <v/>
      </c>
      <c r="AZ40" s="66" t="str">
        <f t="shared" ca="1" si="47"/>
        <v/>
      </c>
      <c r="BA40" s="66" t="str">
        <f t="shared" ca="1" si="47"/>
        <v/>
      </c>
      <c r="BB40" s="66" t="str">
        <f t="shared" ca="1" si="47"/>
        <v/>
      </c>
      <c r="BC40" s="66" t="str">
        <f t="shared" ca="1" si="47"/>
        <v/>
      </c>
      <c r="BD40" s="66" t="str">
        <f t="shared" ca="1" si="47"/>
        <v/>
      </c>
      <c r="BE40" s="66" t="str">
        <f t="shared" ca="1" si="47"/>
        <v/>
      </c>
      <c r="BF40" s="66" t="str">
        <f t="shared" ca="1" si="48"/>
        <v/>
      </c>
      <c r="BG40" s="66" t="str">
        <f t="shared" ca="1" si="48"/>
        <v/>
      </c>
      <c r="BH40" s="66" t="str">
        <f t="shared" ca="1" si="48"/>
        <v/>
      </c>
      <c r="BI40" s="66" t="str">
        <f t="shared" ca="1" si="48"/>
        <v/>
      </c>
      <c r="BJ40" s="66" t="str">
        <f t="shared" ca="1" si="48"/>
        <v/>
      </c>
      <c r="BK40" s="66" t="str">
        <f t="shared" ca="1" si="48"/>
        <v/>
      </c>
      <c r="BL40" s="66" t="str">
        <f t="shared" ca="1" si="48"/>
        <v/>
      </c>
      <c r="BM40" s="66" t="str">
        <f t="shared" ca="1" si="48"/>
        <v/>
      </c>
      <c r="BN40" s="66" t="str">
        <f t="shared" ca="1" si="48"/>
        <v/>
      </c>
      <c r="BO40" s="66" t="str">
        <f t="shared" ca="1" si="48"/>
        <v/>
      </c>
      <c r="BP40" s="66" t="str">
        <f t="shared" ca="1" si="49"/>
        <v/>
      </c>
      <c r="BQ40" s="66" t="str">
        <f t="shared" ca="1" si="49"/>
        <v/>
      </c>
      <c r="BR40" s="66" t="str">
        <f t="shared" ca="1" si="49"/>
        <v/>
      </c>
      <c r="BS40" s="66" t="str">
        <f t="shared" ca="1" si="49"/>
        <v/>
      </c>
      <c r="BT40" s="66" t="str">
        <f t="shared" ca="1" si="49"/>
        <v/>
      </c>
      <c r="BU40" s="66" t="str">
        <f t="shared" ca="1" si="49"/>
        <v/>
      </c>
      <c r="BV40" s="66" t="str">
        <f t="shared" ca="1" si="49"/>
        <v/>
      </c>
      <c r="BW40" s="66" t="str">
        <f t="shared" ca="1" si="49"/>
        <v/>
      </c>
      <c r="BX40" s="66" t="str">
        <f t="shared" ca="1" si="49"/>
        <v/>
      </c>
      <c r="BY40" s="66" t="str">
        <f t="shared" ca="1" si="49"/>
        <v/>
      </c>
      <c r="BZ40" s="6" t="str">
        <f t="shared" ca="1" si="23"/>
        <v>NO</v>
      </c>
      <c r="CA40" s="6" t="str">
        <f t="shared" ca="1" si="14"/>
        <v/>
      </c>
      <c r="CB40" s="7">
        <f t="shared" si="15"/>
        <v>43458</v>
      </c>
      <c r="CC40" s="7">
        <f t="shared" ca="1" si="16"/>
        <v>43458</v>
      </c>
      <c r="CD40" s="6">
        <f t="shared" ca="1" si="41"/>
        <v>0</v>
      </c>
    </row>
    <row r="41" spans="1:82" ht="12.9" customHeight="1" x14ac:dyDescent="0.2">
      <c r="A41" s="67" t="s">
        <v>84</v>
      </c>
      <c r="B41" s="150">
        <v>27</v>
      </c>
      <c r="C41" s="69"/>
      <c r="D41" s="68"/>
      <c r="E41" s="70"/>
      <c r="F41" s="99">
        <v>2019</v>
      </c>
      <c r="G41" s="71"/>
      <c r="H41" s="72">
        <f ca="1">IF(E41=VLOOKUP(F41,Liste!$A$3:$B$13,2,FALSE),GANTT!G41,IF((GANTT!E41+GANTT!G41)&gt;VLOOKUP(GANTT!F41,Liste!$A$3:$B$13,2,FALSE),(GANTT!E41+GANTT!G41-VLOOKUP(GANTT!F41,Liste!$A$3:$B$13,2,FALSE)),GANTT!E41+GANTT!G41))</f>
        <v>0</v>
      </c>
      <c r="I41" s="73">
        <f ca="1">IF(OR(E41=VLOOKUP(F41,Liste!$A$3:$B$13,2,FALSE),(GANTT!E41+GANTT!G41)&gt;VLOOKUP(F41,Liste!$A$3:$B$13,2,FALSE)),GANTT!F41+1,GANTT!F41)</f>
        <v>2019</v>
      </c>
      <c r="J41" s="70">
        <f t="shared" si="42"/>
        <v>0</v>
      </c>
      <c r="K41" s="71">
        <f t="shared" si="37"/>
        <v>2019</v>
      </c>
      <c r="L41" s="71">
        <f t="shared" si="38"/>
        <v>0</v>
      </c>
      <c r="M41" s="71">
        <f t="shared" ca="1" si="43"/>
        <v>0</v>
      </c>
      <c r="N41" s="74">
        <f t="shared" ca="1" si="40"/>
        <v>2019</v>
      </c>
      <c r="O41" s="111">
        <v>0</v>
      </c>
      <c r="P41" s="64" t="str">
        <f t="shared" ca="1" si="7"/>
        <v>En retard</v>
      </c>
      <c r="Q41" s="65"/>
      <c r="R41" s="66" t="str">
        <f t="shared" ca="1" si="44"/>
        <v/>
      </c>
      <c r="S41" s="66" t="str">
        <f t="shared" ca="1" si="44"/>
        <v/>
      </c>
      <c r="T41" s="66" t="str">
        <f t="shared" ca="1" si="44"/>
        <v/>
      </c>
      <c r="U41" s="66" t="str">
        <f t="shared" ca="1" si="44"/>
        <v/>
      </c>
      <c r="V41" s="66" t="str">
        <f t="shared" ca="1" si="44"/>
        <v/>
      </c>
      <c r="W41" s="66" t="str">
        <f t="shared" ca="1" si="44"/>
        <v/>
      </c>
      <c r="X41" s="66" t="str">
        <f t="shared" ca="1" si="44"/>
        <v/>
      </c>
      <c r="Y41" s="66" t="str">
        <f t="shared" ca="1" si="44"/>
        <v/>
      </c>
      <c r="Z41" s="66" t="str">
        <f t="shared" ca="1" si="44"/>
        <v/>
      </c>
      <c r="AA41" s="66" t="str">
        <f t="shared" ca="1" si="44"/>
        <v/>
      </c>
      <c r="AB41" s="66" t="str">
        <f t="shared" ca="1" si="45"/>
        <v/>
      </c>
      <c r="AC41" s="66" t="str">
        <f t="shared" ca="1" si="45"/>
        <v/>
      </c>
      <c r="AD41" s="66" t="str">
        <f t="shared" ca="1" si="45"/>
        <v/>
      </c>
      <c r="AE41" s="66" t="str">
        <f t="shared" ca="1" si="45"/>
        <v/>
      </c>
      <c r="AF41" s="66" t="str">
        <f t="shared" ca="1" si="45"/>
        <v/>
      </c>
      <c r="AG41" s="66" t="str">
        <f t="shared" ca="1" si="45"/>
        <v/>
      </c>
      <c r="AH41" s="66" t="str">
        <f t="shared" ca="1" si="45"/>
        <v/>
      </c>
      <c r="AI41" s="66" t="str">
        <f t="shared" ca="1" si="45"/>
        <v/>
      </c>
      <c r="AJ41" s="66" t="str">
        <f t="shared" ca="1" si="45"/>
        <v/>
      </c>
      <c r="AK41" s="66" t="str">
        <f t="shared" ca="1" si="45"/>
        <v/>
      </c>
      <c r="AL41" s="66" t="str">
        <f t="shared" ca="1" si="46"/>
        <v/>
      </c>
      <c r="AM41" s="66" t="str">
        <f t="shared" ca="1" si="46"/>
        <v/>
      </c>
      <c r="AN41" s="66" t="str">
        <f t="shared" ca="1" si="46"/>
        <v/>
      </c>
      <c r="AO41" s="66" t="str">
        <f t="shared" ca="1" si="46"/>
        <v/>
      </c>
      <c r="AP41" s="66" t="str">
        <f t="shared" ca="1" si="46"/>
        <v/>
      </c>
      <c r="AQ41" s="66" t="str">
        <f t="shared" ca="1" si="46"/>
        <v/>
      </c>
      <c r="AR41" s="66" t="str">
        <f t="shared" ca="1" si="46"/>
        <v/>
      </c>
      <c r="AS41" s="66" t="str">
        <f t="shared" ca="1" si="46"/>
        <v/>
      </c>
      <c r="AT41" s="66" t="str">
        <f t="shared" ca="1" si="46"/>
        <v/>
      </c>
      <c r="AU41" s="66" t="str">
        <f t="shared" ca="1" si="46"/>
        <v/>
      </c>
      <c r="AV41" s="66" t="str">
        <f t="shared" ca="1" si="47"/>
        <v/>
      </c>
      <c r="AW41" s="66" t="str">
        <f t="shared" ca="1" si="47"/>
        <v/>
      </c>
      <c r="AX41" s="66" t="str">
        <f t="shared" ca="1" si="47"/>
        <v/>
      </c>
      <c r="AY41" s="66" t="str">
        <f t="shared" ca="1" si="47"/>
        <v/>
      </c>
      <c r="AZ41" s="66" t="str">
        <f t="shared" ca="1" si="47"/>
        <v/>
      </c>
      <c r="BA41" s="66" t="str">
        <f t="shared" ca="1" si="47"/>
        <v/>
      </c>
      <c r="BB41" s="66" t="str">
        <f t="shared" ca="1" si="47"/>
        <v/>
      </c>
      <c r="BC41" s="66" t="str">
        <f t="shared" ca="1" si="47"/>
        <v/>
      </c>
      <c r="BD41" s="66" t="str">
        <f t="shared" ca="1" si="47"/>
        <v/>
      </c>
      <c r="BE41" s="66" t="str">
        <f t="shared" ca="1" si="47"/>
        <v/>
      </c>
      <c r="BF41" s="66" t="str">
        <f t="shared" ca="1" si="48"/>
        <v/>
      </c>
      <c r="BG41" s="66" t="str">
        <f t="shared" ca="1" si="48"/>
        <v/>
      </c>
      <c r="BH41" s="66" t="str">
        <f t="shared" ca="1" si="48"/>
        <v/>
      </c>
      <c r="BI41" s="66" t="str">
        <f t="shared" ca="1" si="48"/>
        <v/>
      </c>
      <c r="BJ41" s="66" t="str">
        <f t="shared" ca="1" si="48"/>
        <v/>
      </c>
      <c r="BK41" s="66" t="str">
        <f t="shared" ca="1" si="48"/>
        <v/>
      </c>
      <c r="BL41" s="66" t="str">
        <f t="shared" ca="1" si="48"/>
        <v/>
      </c>
      <c r="BM41" s="66" t="str">
        <f t="shared" ca="1" si="48"/>
        <v/>
      </c>
      <c r="BN41" s="66" t="str">
        <f t="shared" ca="1" si="48"/>
        <v/>
      </c>
      <c r="BO41" s="66" t="str">
        <f t="shared" ca="1" si="48"/>
        <v/>
      </c>
      <c r="BP41" s="66" t="str">
        <f t="shared" ca="1" si="49"/>
        <v/>
      </c>
      <c r="BQ41" s="66" t="str">
        <f t="shared" ca="1" si="49"/>
        <v/>
      </c>
      <c r="BR41" s="66" t="str">
        <f t="shared" ca="1" si="49"/>
        <v/>
      </c>
      <c r="BS41" s="66" t="str">
        <f t="shared" ca="1" si="49"/>
        <v/>
      </c>
      <c r="BT41" s="66" t="str">
        <f t="shared" ca="1" si="49"/>
        <v/>
      </c>
      <c r="BU41" s="66" t="str">
        <f t="shared" ca="1" si="49"/>
        <v/>
      </c>
      <c r="BV41" s="66" t="str">
        <f t="shared" ca="1" si="49"/>
        <v/>
      </c>
      <c r="BW41" s="66" t="str">
        <f t="shared" ca="1" si="49"/>
        <v/>
      </c>
      <c r="BX41" s="66" t="str">
        <f t="shared" ca="1" si="49"/>
        <v/>
      </c>
      <c r="BY41" s="66" t="str">
        <f t="shared" ca="1" si="49"/>
        <v/>
      </c>
      <c r="BZ41" s="6" t="str">
        <f t="shared" ca="1" si="23"/>
        <v>NO</v>
      </c>
      <c r="CA41" s="6" t="str">
        <f t="shared" ca="1" si="14"/>
        <v/>
      </c>
      <c r="CB41" s="7">
        <f t="shared" si="15"/>
        <v>43458</v>
      </c>
      <c r="CC41" s="7">
        <f t="shared" ca="1" si="16"/>
        <v>43458</v>
      </c>
      <c r="CD41" s="6">
        <f t="shared" ca="1" si="41"/>
        <v>0</v>
      </c>
    </row>
    <row r="42" spans="1:82" ht="12.9" customHeight="1" x14ac:dyDescent="0.2">
      <c r="A42" s="67" t="s">
        <v>85</v>
      </c>
      <c r="B42" s="150">
        <v>28</v>
      </c>
      <c r="C42" s="69"/>
      <c r="D42" s="68"/>
      <c r="E42" s="70"/>
      <c r="F42" s="99">
        <v>2019</v>
      </c>
      <c r="G42" s="71"/>
      <c r="H42" s="72">
        <f ca="1">IF(E42=VLOOKUP(F42,Liste!$A$3:$B$13,2,FALSE),GANTT!G42,IF((GANTT!E42+GANTT!G42)&gt;VLOOKUP(GANTT!F42,Liste!$A$3:$B$13,2,FALSE),(GANTT!E42+GANTT!G42-VLOOKUP(GANTT!F42,Liste!$A$3:$B$13,2,FALSE)),GANTT!E42+GANTT!G42))</f>
        <v>0</v>
      </c>
      <c r="I42" s="73">
        <f ca="1">IF(OR(E42=VLOOKUP(F42,Liste!$A$3:$B$13,2,FALSE),(GANTT!E42+GANTT!G42)&gt;VLOOKUP(F42,Liste!$A$3:$B$13,2,FALSE)),GANTT!F42+1,GANTT!F42)</f>
        <v>2019</v>
      </c>
      <c r="J42" s="70">
        <f t="shared" ref="J42" si="50">VALUE(E42)</f>
        <v>0</v>
      </c>
      <c r="K42" s="71">
        <f t="shared" ref="K42" si="51">VALUE(F42)</f>
        <v>2019</v>
      </c>
      <c r="L42" s="71">
        <f t="shared" ref="L42" si="52">VALUE(G42)</f>
        <v>0</v>
      </c>
      <c r="M42" s="71">
        <f t="shared" ref="M42" ca="1" si="53">VALUE(H42)</f>
        <v>0</v>
      </c>
      <c r="N42" s="74">
        <f t="shared" ref="N42" ca="1" si="54">VALUE(I42)</f>
        <v>2019</v>
      </c>
      <c r="O42" s="111">
        <v>0</v>
      </c>
      <c r="P42" s="64" t="str">
        <f t="shared" ca="1" si="7"/>
        <v>En retard</v>
      </c>
      <c r="Q42" s="65"/>
      <c r="R42" s="66" t="str">
        <f t="shared" ca="1" si="44"/>
        <v/>
      </c>
      <c r="S42" s="66" t="str">
        <f t="shared" ca="1" si="44"/>
        <v/>
      </c>
      <c r="T42" s="66" t="str">
        <f t="shared" ca="1" si="44"/>
        <v/>
      </c>
      <c r="U42" s="66" t="str">
        <f t="shared" ca="1" si="44"/>
        <v/>
      </c>
      <c r="V42" s="66" t="str">
        <f t="shared" ca="1" si="44"/>
        <v/>
      </c>
      <c r="W42" s="66" t="str">
        <f t="shared" ca="1" si="44"/>
        <v/>
      </c>
      <c r="X42" s="66" t="str">
        <f t="shared" ca="1" si="44"/>
        <v/>
      </c>
      <c r="Y42" s="66" t="str">
        <f t="shared" ca="1" si="44"/>
        <v/>
      </c>
      <c r="Z42" s="66" t="str">
        <f t="shared" ca="1" si="44"/>
        <v/>
      </c>
      <c r="AA42" s="66" t="str">
        <f t="shared" ca="1" si="44"/>
        <v/>
      </c>
      <c r="AB42" s="66" t="str">
        <f t="shared" ca="1" si="45"/>
        <v/>
      </c>
      <c r="AC42" s="66" t="str">
        <f t="shared" ca="1" si="45"/>
        <v/>
      </c>
      <c r="AD42" s="66" t="str">
        <f t="shared" ca="1" si="45"/>
        <v/>
      </c>
      <c r="AE42" s="66" t="str">
        <f t="shared" ca="1" si="45"/>
        <v/>
      </c>
      <c r="AF42" s="66" t="str">
        <f t="shared" ca="1" si="45"/>
        <v/>
      </c>
      <c r="AG42" s="66" t="str">
        <f t="shared" ca="1" si="45"/>
        <v/>
      </c>
      <c r="AH42" s="66" t="str">
        <f t="shared" ca="1" si="45"/>
        <v/>
      </c>
      <c r="AI42" s="66" t="str">
        <f t="shared" ca="1" si="45"/>
        <v/>
      </c>
      <c r="AJ42" s="66" t="str">
        <f t="shared" ca="1" si="45"/>
        <v/>
      </c>
      <c r="AK42" s="66" t="str">
        <f t="shared" ca="1" si="45"/>
        <v/>
      </c>
      <c r="AL42" s="66" t="str">
        <f t="shared" ca="1" si="46"/>
        <v/>
      </c>
      <c r="AM42" s="66" t="str">
        <f t="shared" ca="1" si="46"/>
        <v/>
      </c>
      <c r="AN42" s="66" t="str">
        <f t="shared" ca="1" si="46"/>
        <v/>
      </c>
      <c r="AO42" s="66" t="str">
        <f t="shared" ca="1" si="46"/>
        <v/>
      </c>
      <c r="AP42" s="66" t="str">
        <f t="shared" ca="1" si="46"/>
        <v/>
      </c>
      <c r="AQ42" s="66" t="str">
        <f t="shared" ca="1" si="46"/>
        <v/>
      </c>
      <c r="AR42" s="66" t="str">
        <f t="shared" ca="1" si="46"/>
        <v/>
      </c>
      <c r="AS42" s="66" t="str">
        <f t="shared" ca="1" si="46"/>
        <v/>
      </c>
      <c r="AT42" s="66" t="str">
        <f t="shared" ca="1" si="46"/>
        <v/>
      </c>
      <c r="AU42" s="66" t="str">
        <f t="shared" ca="1" si="46"/>
        <v/>
      </c>
      <c r="AV42" s="66" t="str">
        <f t="shared" ca="1" si="47"/>
        <v/>
      </c>
      <c r="AW42" s="66" t="str">
        <f t="shared" ca="1" si="47"/>
        <v/>
      </c>
      <c r="AX42" s="66" t="str">
        <f t="shared" ca="1" si="47"/>
        <v/>
      </c>
      <c r="AY42" s="66" t="str">
        <f t="shared" ca="1" si="47"/>
        <v/>
      </c>
      <c r="AZ42" s="66" t="str">
        <f t="shared" ca="1" si="47"/>
        <v/>
      </c>
      <c r="BA42" s="66" t="str">
        <f t="shared" ca="1" si="47"/>
        <v/>
      </c>
      <c r="BB42" s="66" t="str">
        <f t="shared" ca="1" si="47"/>
        <v/>
      </c>
      <c r="BC42" s="66" t="str">
        <f t="shared" ca="1" si="47"/>
        <v/>
      </c>
      <c r="BD42" s="66" t="str">
        <f t="shared" ca="1" si="47"/>
        <v/>
      </c>
      <c r="BE42" s="66" t="str">
        <f t="shared" ca="1" si="47"/>
        <v/>
      </c>
      <c r="BF42" s="66" t="str">
        <f t="shared" ca="1" si="48"/>
        <v/>
      </c>
      <c r="BG42" s="66" t="str">
        <f t="shared" ca="1" si="48"/>
        <v/>
      </c>
      <c r="BH42" s="66" t="str">
        <f t="shared" ca="1" si="48"/>
        <v/>
      </c>
      <c r="BI42" s="66" t="str">
        <f t="shared" ca="1" si="48"/>
        <v/>
      </c>
      <c r="BJ42" s="66" t="str">
        <f t="shared" ca="1" si="48"/>
        <v/>
      </c>
      <c r="BK42" s="66" t="str">
        <f t="shared" ca="1" si="48"/>
        <v/>
      </c>
      <c r="BL42" s="66" t="str">
        <f t="shared" ca="1" si="48"/>
        <v/>
      </c>
      <c r="BM42" s="66" t="str">
        <f t="shared" ca="1" si="48"/>
        <v/>
      </c>
      <c r="BN42" s="66" t="str">
        <f t="shared" ca="1" si="48"/>
        <v/>
      </c>
      <c r="BO42" s="66" t="str">
        <f t="shared" ca="1" si="48"/>
        <v/>
      </c>
      <c r="BP42" s="66" t="str">
        <f t="shared" ca="1" si="49"/>
        <v/>
      </c>
      <c r="BQ42" s="66" t="str">
        <f t="shared" ca="1" si="49"/>
        <v/>
      </c>
      <c r="BR42" s="66" t="str">
        <f t="shared" ca="1" si="49"/>
        <v/>
      </c>
      <c r="BS42" s="66" t="str">
        <f t="shared" ca="1" si="49"/>
        <v/>
      </c>
      <c r="BT42" s="66" t="str">
        <f t="shared" ca="1" si="49"/>
        <v/>
      </c>
      <c r="BU42" s="66" t="str">
        <f t="shared" ca="1" si="49"/>
        <v/>
      </c>
      <c r="BV42" s="66" t="str">
        <f t="shared" ca="1" si="49"/>
        <v/>
      </c>
      <c r="BW42" s="66" t="str">
        <f t="shared" ca="1" si="49"/>
        <v/>
      </c>
      <c r="BX42" s="66" t="str">
        <f t="shared" ca="1" si="49"/>
        <v/>
      </c>
      <c r="BY42" s="66" t="str">
        <f t="shared" ca="1" si="49"/>
        <v/>
      </c>
      <c r="BZ42" s="6" t="str">
        <f t="shared" ca="1" si="23"/>
        <v>NO</v>
      </c>
      <c r="CA42" s="6" t="str">
        <f t="shared" ca="1" si="14"/>
        <v/>
      </c>
      <c r="CB42" s="7">
        <f t="shared" si="15"/>
        <v>43458</v>
      </c>
      <c r="CC42" s="7">
        <f t="shared" ca="1" si="16"/>
        <v>43458</v>
      </c>
      <c r="CD42" s="6">
        <f t="shared" ref="CD42" ca="1" si="55">CC42-CB42</f>
        <v>0</v>
      </c>
    </row>
    <row r="43" spans="1:82" ht="12.9" customHeight="1" x14ac:dyDescent="0.2">
      <c r="A43" s="67" t="s">
        <v>85</v>
      </c>
      <c r="B43" s="150">
        <v>29</v>
      </c>
      <c r="C43" s="69"/>
      <c r="D43" s="68"/>
      <c r="E43" s="70"/>
      <c r="F43" s="99">
        <v>2019</v>
      </c>
      <c r="G43" s="71"/>
      <c r="H43" s="72">
        <f ca="1">IF(E43=VLOOKUP(F43,Liste!$A$3:$B$13,2,FALSE),GANTT!G43,IF((GANTT!E43+GANTT!G43)&gt;VLOOKUP(GANTT!F43,Liste!$A$3:$B$13,2,FALSE),(GANTT!E43+GANTT!G43-VLOOKUP(GANTT!F43,Liste!$A$3:$B$13,2,FALSE)),GANTT!E43+GANTT!G43))</f>
        <v>0</v>
      </c>
      <c r="I43" s="73">
        <f ca="1">IF(OR(E43=VLOOKUP(F43,Liste!$A$3:$B$13,2,FALSE),(GANTT!E43+GANTT!G43)&gt;VLOOKUP(F43,Liste!$A$3:$B$13,2,FALSE)),GANTT!F43+1,GANTT!F43)</f>
        <v>2019</v>
      </c>
      <c r="J43" s="70">
        <f t="shared" si="42"/>
        <v>0</v>
      </c>
      <c r="K43" s="71">
        <f t="shared" si="37"/>
        <v>2019</v>
      </c>
      <c r="L43" s="71">
        <f t="shared" si="38"/>
        <v>0</v>
      </c>
      <c r="M43" s="71">
        <f t="shared" ca="1" si="43"/>
        <v>0</v>
      </c>
      <c r="N43" s="74">
        <f t="shared" ca="1" si="40"/>
        <v>2019</v>
      </c>
      <c r="O43" s="111">
        <v>0</v>
      </c>
      <c r="P43" s="64" t="str">
        <f t="shared" ca="1" si="7"/>
        <v>En retard</v>
      </c>
      <c r="Q43" s="65"/>
      <c r="R43" s="66" t="str">
        <f t="shared" ca="1" si="44"/>
        <v/>
      </c>
      <c r="S43" s="66" t="str">
        <f t="shared" ca="1" si="44"/>
        <v/>
      </c>
      <c r="T43" s="66" t="str">
        <f t="shared" ca="1" si="44"/>
        <v/>
      </c>
      <c r="U43" s="66" t="str">
        <f t="shared" ca="1" si="44"/>
        <v/>
      </c>
      <c r="V43" s="66" t="str">
        <f t="shared" ca="1" si="44"/>
        <v/>
      </c>
      <c r="W43" s="66" t="str">
        <f t="shared" ca="1" si="44"/>
        <v/>
      </c>
      <c r="X43" s="66" t="str">
        <f t="shared" ca="1" si="44"/>
        <v/>
      </c>
      <c r="Y43" s="66" t="str">
        <f t="shared" ca="1" si="44"/>
        <v/>
      </c>
      <c r="Z43" s="66" t="str">
        <f t="shared" ca="1" si="44"/>
        <v/>
      </c>
      <c r="AA43" s="66" t="str">
        <f t="shared" ca="1" si="44"/>
        <v/>
      </c>
      <c r="AB43" s="66" t="str">
        <f t="shared" ca="1" si="45"/>
        <v/>
      </c>
      <c r="AC43" s="66" t="str">
        <f t="shared" ca="1" si="45"/>
        <v/>
      </c>
      <c r="AD43" s="66" t="str">
        <f t="shared" ca="1" si="45"/>
        <v/>
      </c>
      <c r="AE43" s="66" t="str">
        <f t="shared" ca="1" si="45"/>
        <v/>
      </c>
      <c r="AF43" s="66" t="str">
        <f t="shared" ca="1" si="45"/>
        <v/>
      </c>
      <c r="AG43" s="66" t="str">
        <f t="shared" ca="1" si="45"/>
        <v/>
      </c>
      <c r="AH43" s="66" t="str">
        <f t="shared" ca="1" si="45"/>
        <v/>
      </c>
      <c r="AI43" s="66" t="str">
        <f t="shared" ca="1" si="45"/>
        <v/>
      </c>
      <c r="AJ43" s="66" t="str">
        <f t="shared" ca="1" si="45"/>
        <v/>
      </c>
      <c r="AK43" s="66" t="str">
        <f t="shared" ca="1" si="45"/>
        <v/>
      </c>
      <c r="AL43" s="66" t="str">
        <f t="shared" ca="1" si="46"/>
        <v/>
      </c>
      <c r="AM43" s="66" t="str">
        <f t="shared" ca="1" si="46"/>
        <v/>
      </c>
      <c r="AN43" s="66" t="str">
        <f t="shared" ca="1" si="46"/>
        <v/>
      </c>
      <c r="AO43" s="66" t="str">
        <f t="shared" ca="1" si="46"/>
        <v/>
      </c>
      <c r="AP43" s="66" t="str">
        <f t="shared" ca="1" si="46"/>
        <v/>
      </c>
      <c r="AQ43" s="66" t="str">
        <f t="shared" ca="1" si="46"/>
        <v/>
      </c>
      <c r="AR43" s="66" t="str">
        <f t="shared" ca="1" si="46"/>
        <v/>
      </c>
      <c r="AS43" s="66" t="str">
        <f t="shared" ca="1" si="46"/>
        <v/>
      </c>
      <c r="AT43" s="66" t="str">
        <f t="shared" ca="1" si="46"/>
        <v/>
      </c>
      <c r="AU43" s="66" t="str">
        <f t="shared" ca="1" si="46"/>
        <v/>
      </c>
      <c r="AV43" s="66" t="str">
        <f t="shared" ca="1" si="47"/>
        <v/>
      </c>
      <c r="AW43" s="66" t="str">
        <f t="shared" ca="1" si="47"/>
        <v/>
      </c>
      <c r="AX43" s="66" t="str">
        <f t="shared" ca="1" si="47"/>
        <v/>
      </c>
      <c r="AY43" s="66" t="str">
        <f t="shared" ca="1" si="47"/>
        <v/>
      </c>
      <c r="AZ43" s="66" t="str">
        <f t="shared" ca="1" si="47"/>
        <v/>
      </c>
      <c r="BA43" s="66" t="str">
        <f t="shared" ca="1" si="47"/>
        <v/>
      </c>
      <c r="BB43" s="66" t="str">
        <f t="shared" ca="1" si="47"/>
        <v/>
      </c>
      <c r="BC43" s="66" t="str">
        <f t="shared" ca="1" si="47"/>
        <v/>
      </c>
      <c r="BD43" s="66" t="str">
        <f t="shared" ca="1" si="47"/>
        <v/>
      </c>
      <c r="BE43" s="66" t="str">
        <f t="shared" ca="1" si="47"/>
        <v/>
      </c>
      <c r="BF43" s="66" t="str">
        <f t="shared" ca="1" si="48"/>
        <v/>
      </c>
      <c r="BG43" s="66" t="str">
        <f t="shared" ca="1" si="48"/>
        <v/>
      </c>
      <c r="BH43" s="66" t="str">
        <f t="shared" ca="1" si="48"/>
        <v/>
      </c>
      <c r="BI43" s="66" t="str">
        <f t="shared" ca="1" si="48"/>
        <v/>
      </c>
      <c r="BJ43" s="66" t="str">
        <f t="shared" ca="1" si="48"/>
        <v/>
      </c>
      <c r="BK43" s="66" t="str">
        <f t="shared" ca="1" si="48"/>
        <v/>
      </c>
      <c r="BL43" s="66" t="str">
        <f t="shared" ca="1" si="48"/>
        <v/>
      </c>
      <c r="BM43" s="66" t="str">
        <f t="shared" ca="1" si="48"/>
        <v/>
      </c>
      <c r="BN43" s="66" t="str">
        <f t="shared" ca="1" si="48"/>
        <v/>
      </c>
      <c r="BO43" s="66" t="str">
        <f t="shared" ca="1" si="48"/>
        <v/>
      </c>
      <c r="BP43" s="66" t="str">
        <f t="shared" ca="1" si="49"/>
        <v/>
      </c>
      <c r="BQ43" s="66" t="str">
        <f t="shared" ca="1" si="49"/>
        <v/>
      </c>
      <c r="BR43" s="66" t="str">
        <f t="shared" ca="1" si="49"/>
        <v/>
      </c>
      <c r="BS43" s="66" t="str">
        <f t="shared" ca="1" si="49"/>
        <v/>
      </c>
      <c r="BT43" s="66" t="str">
        <f t="shared" ca="1" si="49"/>
        <v/>
      </c>
      <c r="BU43" s="66" t="str">
        <f t="shared" ca="1" si="49"/>
        <v/>
      </c>
      <c r="BV43" s="66" t="str">
        <f t="shared" ca="1" si="49"/>
        <v/>
      </c>
      <c r="BW43" s="66" t="str">
        <f t="shared" ca="1" si="49"/>
        <v/>
      </c>
      <c r="BX43" s="66" t="str">
        <f t="shared" ca="1" si="49"/>
        <v/>
      </c>
      <c r="BY43" s="66" t="str">
        <f t="shared" ca="1" si="49"/>
        <v/>
      </c>
      <c r="BZ43" s="6" t="str">
        <f t="shared" ca="1" si="23"/>
        <v>NO</v>
      </c>
      <c r="CA43" s="6" t="str">
        <f t="shared" ca="1" si="14"/>
        <v/>
      </c>
      <c r="CB43" s="7">
        <f t="shared" si="15"/>
        <v>43458</v>
      </c>
      <c r="CC43" s="7">
        <f t="shared" ca="1" si="16"/>
        <v>43458</v>
      </c>
      <c r="CD43" s="6">
        <f t="shared" ca="1" si="41"/>
        <v>0</v>
      </c>
    </row>
    <row r="44" spans="1:82" ht="12.9" customHeight="1" x14ac:dyDescent="0.2">
      <c r="A44" s="67" t="s">
        <v>86</v>
      </c>
      <c r="B44" s="150">
        <v>30</v>
      </c>
      <c r="C44" s="69"/>
      <c r="D44" s="68"/>
      <c r="E44" s="70"/>
      <c r="F44" s="99">
        <v>2019</v>
      </c>
      <c r="G44" s="71"/>
      <c r="H44" s="72">
        <f ca="1">IF(E44=VLOOKUP(F44,Liste!$A$3:$B$13,2,FALSE),GANTT!G44,IF((GANTT!E44+GANTT!G44)&gt;VLOOKUP(GANTT!F44,Liste!$A$3:$B$13,2,FALSE),(GANTT!E44+GANTT!G44-VLOOKUP(GANTT!F44,Liste!$A$3:$B$13,2,FALSE)),GANTT!E44+GANTT!G44))</f>
        <v>0</v>
      </c>
      <c r="I44" s="73">
        <f ca="1">IF(OR(E44=VLOOKUP(F44,Liste!$A$3:$B$13,2,FALSE),(GANTT!E44+GANTT!G44)&gt;VLOOKUP(F44,Liste!$A$3:$B$13,2,FALSE)),GANTT!F44+1,GANTT!F44)</f>
        <v>2019</v>
      </c>
      <c r="J44" s="70">
        <f t="shared" si="42"/>
        <v>0</v>
      </c>
      <c r="K44" s="71">
        <f t="shared" si="37"/>
        <v>2019</v>
      </c>
      <c r="L44" s="71">
        <f t="shared" si="38"/>
        <v>0</v>
      </c>
      <c r="M44" s="71">
        <f t="shared" ca="1" si="43"/>
        <v>0</v>
      </c>
      <c r="N44" s="74">
        <f t="shared" ca="1" si="40"/>
        <v>2019</v>
      </c>
      <c r="O44" s="111">
        <v>0</v>
      </c>
      <c r="P44" s="64" t="str">
        <f t="shared" ca="1" si="7"/>
        <v>En retard</v>
      </c>
      <c r="Q44" s="65"/>
      <c r="R44" s="66" t="str">
        <f t="shared" ca="1" si="44"/>
        <v/>
      </c>
      <c r="S44" s="66" t="str">
        <f t="shared" ca="1" si="44"/>
        <v/>
      </c>
      <c r="T44" s="66" t="str">
        <f t="shared" ca="1" si="44"/>
        <v/>
      </c>
      <c r="U44" s="66" t="str">
        <f t="shared" ca="1" si="44"/>
        <v/>
      </c>
      <c r="V44" s="66" t="str">
        <f t="shared" ca="1" si="44"/>
        <v/>
      </c>
      <c r="W44" s="66" t="str">
        <f t="shared" ca="1" si="44"/>
        <v/>
      </c>
      <c r="X44" s="66" t="str">
        <f t="shared" ca="1" si="44"/>
        <v/>
      </c>
      <c r="Y44" s="66" t="str">
        <f t="shared" ca="1" si="44"/>
        <v/>
      </c>
      <c r="Z44" s="66" t="str">
        <f t="shared" ca="1" si="44"/>
        <v/>
      </c>
      <c r="AA44" s="66" t="str">
        <f t="shared" ca="1" si="44"/>
        <v/>
      </c>
      <c r="AB44" s="66" t="str">
        <f t="shared" ca="1" si="45"/>
        <v/>
      </c>
      <c r="AC44" s="66" t="str">
        <f t="shared" ca="1" si="45"/>
        <v/>
      </c>
      <c r="AD44" s="66" t="str">
        <f t="shared" ca="1" si="45"/>
        <v/>
      </c>
      <c r="AE44" s="66" t="str">
        <f t="shared" ca="1" si="45"/>
        <v/>
      </c>
      <c r="AF44" s="66" t="str">
        <f t="shared" ca="1" si="45"/>
        <v/>
      </c>
      <c r="AG44" s="66" t="str">
        <f t="shared" ca="1" si="45"/>
        <v/>
      </c>
      <c r="AH44" s="66" t="str">
        <f t="shared" ca="1" si="45"/>
        <v/>
      </c>
      <c r="AI44" s="66" t="str">
        <f t="shared" ca="1" si="45"/>
        <v/>
      </c>
      <c r="AJ44" s="66" t="str">
        <f t="shared" ca="1" si="45"/>
        <v/>
      </c>
      <c r="AK44" s="66" t="str">
        <f t="shared" ca="1" si="45"/>
        <v/>
      </c>
      <c r="AL44" s="66" t="str">
        <f t="shared" ca="1" si="46"/>
        <v/>
      </c>
      <c r="AM44" s="66" t="str">
        <f t="shared" ca="1" si="46"/>
        <v/>
      </c>
      <c r="AN44" s="66" t="str">
        <f t="shared" ca="1" si="46"/>
        <v/>
      </c>
      <c r="AO44" s="66" t="str">
        <f t="shared" ca="1" si="46"/>
        <v/>
      </c>
      <c r="AP44" s="66" t="str">
        <f t="shared" ca="1" si="46"/>
        <v/>
      </c>
      <c r="AQ44" s="66" t="str">
        <f t="shared" ca="1" si="46"/>
        <v/>
      </c>
      <c r="AR44" s="66" t="str">
        <f t="shared" ca="1" si="46"/>
        <v/>
      </c>
      <c r="AS44" s="66" t="str">
        <f t="shared" ca="1" si="46"/>
        <v/>
      </c>
      <c r="AT44" s="66" t="str">
        <f t="shared" ca="1" si="46"/>
        <v/>
      </c>
      <c r="AU44" s="66" t="str">
        <f t="shared" ca="1" si="46"/>
        <v/>
      </c>
      <c r="AV44" s="66" t="str">
        <f t="shared" ca="1" si="47"/>
        <v/>
      </c>
      <c r="AW44" s="66" t="str">
        <f t="shared" ca="1" si="47"/>
        <v/>
      </c>
      <c r="AX44" s="66" t="str">
        <f t="shared" ca="1" si="47"/>
        <v/>
      </c>
      <c r="AY44" s="66" t="str">
        <f t="shared" ca="1" si="47"/>
        <v/>
      </c>
      <c r="AZ44" s="66" t="str">
        <f t="shared" ca="1" si="47"/>
        <v/>
      </c>
      <c r="BA44" s="66" t="str">
        <f t="shared" ca="1" si="47"/>
        <v/>
      </c>
      <c r="BB44" s="66" t="str">
        <f t="shared" ca="1" si="47"/>
        <v/>
      </c>
      <c r="BC44" s="66" t="str">
        <f t="shared" ca="1" si="47"/>
        <v/>
      </c>
      <c r="BD44" s="66" t="str">
        <f t="shared" ca="1" si="47"/>
        <v/>
      </c>
      <c r="BE44" s="66" t="str">
        <f t="shared" ca="1" si="47"/>
        <v/>
      </c>
      <c r="BF44" s="66" t="str">
        <f t="shared" ca="1" si="48"/>
        <v/>
      </c>
      <c r="BG44" s="66" t="str">
        <f t="shared" ca="1" si="48"/>
        <v/>
      </c>
      <c r="BH44" s="66" t="str">
        <f t="shared" ca="1" si="48"/>
        <v/>
      </c>
      <c r="BI44" s="66" t="str">
        <f t="shared" ca="1" si="48"/>
        <v/>
      </c>
      <c r="BJ44" s="66" t="str">
        <f t="shared" ca="1" si="48"/>
        <v/>
      </c>
      <c r="BK44" s="66" t="str">
        <f t="shared" ca="1" si="48"/>
        <v/>
      </c>
      <c r="BL44" s="66" t="str">
        <f t="shared" ca="1" si="48"/>
        <v/>
      </c>
      <c r="BM44" s="66" t="str">
        <f t="shared" ca="1" si="48"/>
        <v/>
      </c>
      <c r="BN44" s="66" t="str">
        <f t="shared" ca="1" si="48"/>
        <v/>
      </c>
      <c r="BO44" s="66" t="str">
        <f t="shared" ca="1" si="48"/>
        <v/>
      </c>
      <c r="BP44" s="66" t="str">
        <f t="shared" ca="1" si="49"/>
        <v/>
      </c>
      <c r="BQ44" s="66" t="str">
        <f t="shared" ca="1" si="49"/>
        <v/>
      </c>
      <c r="BR44" s="66" t="str">
        <f t="shared" ca="1" si="49"/>
        <v/>
      </c>
      <c r="BS44" s="66" t="str">
        <f t="shared" ca="1" si="49"/>
        <v/>
      </c>
      <c r="BT44" s="66" t="str">
        <f t="shared" ca="1" si="49"/>
        <v/>
      </c>
      <c r="BU44" s="66" t="str">
        <f t="shared" ca="1" si="49"/>
        <v/>
      </c>
      <c r="BV44" s="66" t="str">
        <f t="shared" ca="1" si="49"/>
        <v/>
      </c>
      <c r="BW44" s="66" t="str">
        <f t="shared" ca="1" si="49"/>
        <v/>
      </c>
      <c r="BX44" s="66" t="str">
        <f t="shared" ca="1" si="49"/>
        <v/>
      </c>
      <c r="BY44" s="66" t="str">
        <f t="shared" ca="1" si="49"/>
        <v/>
      </c>
      <c r="BZ44" s="6" t="str">
        <f t="shared" ca="1" si="23"/>
        <v>NO</v>
      </c>
      <c r="CA44" s="6" t="str">
        <f t="shared" ca="1" si="14"/>
        <v/>
      </c>
      <c r="CB44" s="7">
        <f t="shared" si="15"/>
        <v>43458</v>
      </c>
      <c r="CC44" s="7">
        <f t="shared" ca="1" si="16"/>
        <v>43458</v>
      </c>
      <c r="CD44" s="6">
        <f t="shared" ca="1" si="41"/>
        <v>0</v>
      </c>
    </row>
    <row r="45" spans="1:82" ht="12.9" customHeight="1" x14ac:dyDescent="0.2">
      <c r="A45" s="67" t="s">
        <v>87</v>
      </c>
      <c r="B45" s="150">
        <v>31</v>
      </c>
      <c r="C45" s="69"/>
      <c r="D45" s="68"/>
      <c r="E45" s="70"/>
      <c r="F45" s="99">
        <v>2019</v>
      </c>
      <c r="G45" s="71"/>
      <c r="H45" s="72">
        <f ca="1">IF(E45=VLOOKUP(F45,Liste!$A$3:$B$13,2,FALSE),GANTT!G45,IF((GANTT!E45+GANTT!G45)&gt;VLOOKUP(GANTT!F45,Liste!$A$3:$B$13,2,FALSE),(GANTT!E45+GANTT!G45-VLOOKUP(GANTT!F45,Liste!$A$3:$B$13,2,FALSE)),GANTT!E45+GANTT!G45))</f>
        <v>0</v>
      </c>
      <c r="I45" s="73">
        <f ca="1">IF(OR(E45=VLOOKUP(F45,Liste!$A$3:$B$13,2,FALSE),(GANTT!E45+GANTT!G45)&gt;VLOOKUP(F45,Liste!$A$3:$B$13,2,FALSE)),GANTT!F45+1,GANTT!F45)</f>
        <v>2019</v>
      </c>
      <c r="J45" s="70">
        <f t="shared" ref="J45" si="56">VALUE(E45)</f>
        <v>0</v>
      </c>
      <c r="K45" s="71">
        <f t="shared" ref="K45" si="57">VALUE(F45)</f>
        <v>2019</v>
      </c>
      <c r="L45" s="71">
        <f t="shared" ref="L45" si="58">VALUE(G45)</f>
        <v>0</v>
      </c>
      <c r="M45" s="71">
        <f t="shared" ref="M45" ca="1" si="59">VALUE(H45)</f>
        <v>0</v>
      </c>
      <c r="N45" s="74">
        <f t="shared" ref="N45" ca="1" si="60">VALUE(I45)</f>
        <v>2019</v>
      </c>
      <c r="O45" s="111">
        <v>0</v>
      </c>
      <c r="P45" s="64" t="str">
        <f t="shared" ca="1" si="7"/>
        <v>En retard</v>
      </c>
      <c r="Q45" s="65"/>
      <c r="R45" s="66" t="str">
        <f t="shared" ca="1" si="44"/>
        <v/>
      </c>
      <c r="S45" s="66" t="str">
        <f t="shared" ca="1" si="44"/>
        <v/>
      </c>
      <c r="T45" s="66" t="str">
        <f t="shared" ca="1" si="44"/>
        <v/>
      </c>
      <c r="U45" s="66" t="str">
        <f t="shared" ca="1" si="44"/>
        <v/>
      </c>
      <c r="V45" s="66" t="str">
        <f t="shared" ca="1" si="44"/>
        <v/>
      </c>
      <c r="W45" s="66" t="str">
        <f t="shared" ca="1" si="44"/>
        <v/>
      </c>
      <c r="X45" s="66" t="str">
        <f t="shared" ca="1" si="44"/>
        <v/>
      </c>
      <c r="Y45" s="66" t="str">
        <f t="shared" ca="1" si="44"/>
        <v/>
      </c>
      <c r="Z45" s="66" t="str">
        <f t="shared" ca="1" si="44"/>
        <v/>
      </c>
      <c r="AA45" s="66" t="str">
        <f t="shared" ca="1" si="44"/>
        <v/>
      </c>
      <c r="AB45" s="66" t="str">
        <f t="shared" ca="1" si="45"/>
        <v/>
      </c>
      <c r="AC45" s="66" t="str">
        <f t="shared" ca="1" si="45"/>
        <v/>
      </c>
      <c r="AD45" s="66" t="str">
        <f t="shared" ca="1" si="45"/>
        <v/>
      </c>
      <c r="AE45" s="66" t="str">
        <f t="shared" ca="1" si="45"/>
        <v/>
      </c>
      <c r="AF45" s="66" t="str">
        <f t="shared" ca="1" si="45"/>
        <v/>
      </c>
      <c r="AG45" s="66" t="str">
        <f t="shared" ca="1" si="45"/>
        <v/>
      </c>
      <c r="AH45" s="66" t="str">
        <f t="shared" ca="1" si="45"/>
        <v/>
      </c>
      <c r="AI45" s="66" t="str">
        <f t="shared" ca="1" si="45"/>
        <v/>
      </c>
      <c r="AJ45" s="66" t="str">
        <f t="shared" ca="1" si="45"/>
        <v/>
      </c>
      <c r="AK45" s="66" t="str">
        <f t="shared" ca="1" si="45"/>
        <v/>
      </c>
      <c r="AL45" s="66" t="str">
        <f t="shared" ca="1" si="46"/>
        <v/>
      </c>
      <c r="AM45" s="66" t="str">
        <f t="shared" ca="1" si="46"/>
        <v/>
      </c>
      <c r="AN45" s="66" t="str">
        <f t="shared" ca="1" si="46"/>
        <v/>
      </c>
      <c r="AO45" s="66" t="str">
        <f t="shared" ca="1" si="46"/>
        <v/>
      </c>
      <c r="AP45" s="66" t="str">
        <f t="shared" ca="1" si="46"/>
        <v/>
      </c>
      <c r="AQ45" s="66" t="str">
        <f t="shared" ca="1" si="46"/>
        <v/>
      </c>
      <c r="AR45" s="66" t="str">
        <f t="shared" ca="1" si="46"/>
        <v/>
      </c>
      <c r="AS45" s="66" t="str">
        <f t="shared" ca="1" si="46"/>
        <v/>
      </c>
      <c r="AT45" s="66" t="str">
        <f t="shared" ca="1" si="46"/>
        <v/>
      </c>
      <c r="AU45" s="66" t="str">
        <f t="shared" ca="1" si="46"/>
        <v/>
      </c>
      <c r="AV45" s="66" t="str">
        <f t="shared" ca="1" si="47"/>
        <v/>
      </c>
      <c r="AW45" s="66" t="str">
        <f t="shared" ca="1" si="47"/>
        <v/>
      </c>
      <c r="AX45" s="66" t="str">
        <f t="shared" ca="1" si="47"/>
        <v/>
      </c>
      <c r="AY45" s="66" t="str">
        <f t="shared" ca="1" si="47"/>
        <v/>
      </c>
      <c r="AZ45" s="66" t="str">
        <f t="shared" ca="1" si="47"/>
        <v/>
      </c>
      <c r="BA45" s="66" t="str">
        <f t="shared" ca="1" si="47"/>
        <v/>
      </c>
      <c r="BB45" s="66" t="str">
        <f t="shared" ca="1" si="47"/>
        <v/>
      </c>
      <c r="BC45" s="66" t="str">
        <f t="shared" ca="1" si="47"/>
        <v/>
      </c>
      <c r="BD45" s="66" t="str">
        <f t="shared" ca="1" si="47"/>
        <v/>
      </c>
      <c r="BE45" s="66" t="str">
        <f t="shared" ca="1" si="47"/>
        <v/>
      </c>
      <c r="BF45" s="66" t="str">
        <f t="shared" ca="1" si="48"/>
        <v/>
      </c>
      <c r="BG45" s="66" t="str">
        <f t="shared" ca="1" si="48"/>
        <v/>
      </c>
      <c r="BH45" s="66" t="str">
        <f t="shared" ca="1" si="48"/>
        <v/>
      </c>
      <c r="BI45" s="66" t="str">
        <f t="shared" ca="1" si="48"/>
        <v/>
      </c>
      <c r="BJ45" s="66" t="str">
        <f t="shared" ca="1" si="48"/>
        <v/>
      </c>
      <c r="BK45" s="66" t="str">
        <f t="shared" ca="1" si="48"/>
        <v/>
      </c>
      <c r="BL45" s="66" t="str">
        <f t="shared" ca="1" si="48"/>
        <v/>
      </c>
      <c r="BM45" s="66" t="str">
        <f t="shared" ca="1" si="48"/>
        <v/>
      </c>
      <c r="BN45" s="66" t="str">
        <f t="shared" ca="1" si="48"/>
        <v/>
      </c>
      <c r="BO45" s="66" t="str">
        <f t="shared" ca="1" si="48"/>
        <v/>
      </c>
      <c r="BP45" s="66" t="str">
        <f t="shared" ca="1" si="49"/>
        <v/>
      </c>
      <c r="BQ45" s="66" t="str">
        <f t="shared" ca="1" si="49"/>
        <v/>
      </c>
      <c r="BR45" s="66" t="str">
        <f t="shared" ca="1" si="49"/>
        <v/>
      </c>
      <c r="BS45" s="66" t="str">
        <f t="shared" ca="1" si="49"/>
        <v/>
      </c>
      <c r="BT45" s="66" t="str">
        <f t="shared" ca="1" si="49"/>
        <v/>
      </c>
      <c r="BU45" s="66" t="str">
        <f t="shared" ca="1" si="49"/>
        <v/>
      </c>
      <c r="BV45" s="66" t="str">
        <f t="shared" ca="1" si="49"/>
        <v/>
      </c>
      <c r="BW45" s="66" t="str">
        <f t="shared" ca="1" si="49"/>
        <v/>
      </c>
      <c r="BX45" s="66" t="str">
        <f t="shared" ca="1" si="49"/>
        <v/>
      </c>
      <c r="BY45" s="66" t="str">
        <f t="shared" ca="1" si="49"/>
        <v/>
      </c>
      <c r="BZ45" s="6" t="str">
        <f t="shared" ca="1" si="23"/>
        <v>NO</v>
      </c>
      <c r="CA45" s="6" t="str">
        <f t="shared" ca="1" si="14"/>
        <v/>
      </c>
      <c r="CB45" s="7">
        <f t="shared" si="15"/>
        <v>43458</v>
      </c>
      <c r="CC45" s="7">
        <f t="shared" ca="1" si="16"/>
        <v>43458</v>
      </c>
      <c r="CD45" s="6">
        <f t="shared" ref="CD45" ca="1" si="61">CC45-CB45</f>
        <v>0</v>
      </c>
    </row>
    <row r="46" spans="1:82" ht="12.9" customHeight="1" x14ac:dyDescent="0.2">
      <c r="A46" s="67" t="s">
        <v>87</v>
      </c>
      <c r="B46" s="150">
        <v>32</v>
      </c>
      <c r="C46" s="69"/>
      <c r="D46" s="68"/>
      <c r="E46" s="70"/>
      <c r="F46" s="99">
        <v>2019</v>
      </c>
      <c r="G46" s="71"/>
      <c r="H46" s="72">
        <f ca="1">IF(E46=VLOOKUP(F46,Liste!$A$3:$B$13,2,FALSE),GANTT!G46,IF((GANTT!E46+GANTT!G46)&gt;VLOOKUP(GANTT!F46,Liste!$A$3:$B$13,2,FALSE),(GANTT!E46+GANTT!G46-VLOOKUP(GANTT!F46,Liste!$A$3:$B$13,2,FALSE)),GANTT!E46+GANTT!G46))</f>
        <v>0</v>
      </c>
      <c r="I46" s="73">
        <f ca="1">IF(OR(E46=VLOOKUP(F46,Liste!$A$3:$B$13,2,FALSE),(GANTT!E46+GANTT!G46)&gt;VLOOKUP(F46,Liste!$A$3:$B$13,2,FALSE)),GANTT!F46+1,GANTT!F46)</f>
        <v>2019</v>
      </c>
      <c r="J46" s="70">
        <f t="shared" si="42"/>
        <v>0</v>
      </c>
      <c r="K46" s="71">
        <f t="shared" si="37"/>
        <v>2019</v>
      </c>
      <c r="L46" s="71">
        <f t="shared" si="38"/>
        <v>0</v>
      </c>
      <c r="M46" s="71">
        <f t="shared" ca="1" si="43"/>
        <v>0</v>
      </c>
      <c r="N46" s="74">
        <f t="shared" ca="1" si="40"/>
        <v>2019</v>
      </c>
      <c r="O46" s="111">
        <v>0</v>
      </c>
      <c r="P46" s="64" t="str">
        <f t="shared" ca="1" si="7"/>
        <v>En retard</v>
      </c>
      <c r="Q46" s="65"/>
      <c r="R46" s="66" t="str">
        <f t="shared" ca="1" si="44"/>
        <v/>
      </c>
      <c r="S46" s="66" t="str">
        <f t="shared" ca="1" si="44"/>
        <v/>
      </c>
      <c r="T46" s="66" t="str">
        <f t="shared" ca="1" si="44"/>
        <v/>
      </c>
      <c r="U46" s="66" t="str">
        <f t="shared" ca="1" si="44"/>
        <v/>
      </c>
      <c r="V46" s="66" t="str">
        <f t="shared" ca="1" si="44"/>
        <v/>
      </c>
      <c r="W46" s="66" t="str">
        <f t="shared" ca="1" si="44"/>
        <v/>
      </c>
      <c r="X46" s="66" t="str">
        <f t="shared" ca="1" si="44"/>
        <v/>
      </c>
      <c r="Y46" s="66" t="str">
        <f t="shared" ca="1" si="44"/>
        <v/>
      </c>
      <c r="Z46" s="66" t="str">
        <f t="shared" ca="1" si="44"/>
        <v/>
      </c>
      <c r="AA46" s="66" t="str">
        <f t="shared" ca="1" si="44"/>
        <v/>
      </c>
      <c r="AB46" s="66" t="str">
        <f t="shared" ca="1" si="45"/>
        <v/>
      </c>
      <c r="AC46" s="66" t="str">
        <f t="shared" ca="1" si="45"/>
        <v/>
      </c>
      <c r="AD46" s="66" t="str">
        <f t="shared" ca="1" si="45"/>
        <v/>
      </c>
      <c r="AE46" s="66" t="str">
        <f t="shared" ca="1" si="45"/>
        <v/>
      </c>
      <c r="AF46" s="66" t="str">
        <f t="shared" ca="1" si="45"/>
        <v/>
      </c>
      <c r="AG46" s="66" t="str">
        <f t="shared" ca="1" si="45"/>
        <v/>
      </c>
      <c r="AH46" s="66" t="str">
        <f t="shared" ca="1" si="45"/>
        <v/>
      </c>
      <c r="AI46" s="66" t="str">
        <f t="shared" ca="1" si="45"/>
        <v/>
      </c>
      <c r="AJ46" s="66" t="str">
        <f t="shared" ca="1" si="45"/>
        <v/>
      </c>
      <c r="AK46" s="66" t="str">
        <f t="shared" ca="1" si="45"/>
        <v/>
      </c>
      <c r="AL46" s="66" t="str">
        <f t="shared" ca="1" si="46"/>
        <v/>
      </c>
      <c r="AM46" s="66" t="str">
        <f t="shared" ca="1" si="46"/>
        <v/>
      </c>
      <c r="AN46" s="66" t="str">
        <f t="shared" ca="1" si="46"/>
        <v/>
      </c>
      <c r="AO46" s="66" t="str">
        <f t="shared" ca="1" si="46"/>
        <v/>
      </c>
      <c r="AP46" s="66" t="str">
        <f t="shared" ca="1" si="46"/>
        <v/>
      </c>
      <c r="AQ46" s="66" t="str">
        <f t="shared" ca="1" si="46"/>
        <v/>
      </c>
      <c r="AR46" s="66" t="str">
        <f t="shared" ca="1" si="46"/>
        <v/>
      </c>
      <c r="AS46" s="66" t="str">
        <f t="shared" ca="1" si="46"/>
        <v/>
      </c>
      <c r="AT46" s="66" t="str">
        <f t="shared" ca="1" si="46"/>
        <v/>
      </c>
      <c r="AU46" s="66" t="str">
        <f t="shared" ca="1" si="46"/>
        <v/>
      </c>
      <c r="AV46" s="66" t="str">
        <f t="shared" ca="1" si="47"/>
        <v/>
      </c>
      <c r="AW46" s="66" t="str">
        <f t="shared" ca="1" si="47"/>
        <v/>
      </c>
      <c r="AX46" s="66" t="str">
        <f t="shared" ca="1" si="47"/>
        <v/>
      </c>
      <c r="AY46" s="66" t="str">
        <f t="shared" ca="1" si="47"/>
        <v/>
      </c>
      <c r="AZ46" s="66" t="str">
        <f t="shared" ca="1" si="47"/>
        <v/>
      </c>
      <c r="BA46" s="66" t="str">
        <f t="shared" ca="1" si="47"/>
        <v/>
      </c>
      <c r="BB46" s="66" t="str">
        <f t="shared" ca="1" si="47"/>
        <v/>
      </c>
      <c r="BC46" s="66" t="str">
        <f t="shared" ca="1" si="47"/>
        <v/>
      </c>
      <c r="BD46" s="66" t="str">
        <f t="shared" ca="1" si="47"/>
        <v/>
      </c>
      <c r="BE46" s="66" t="str">
        <f t="shared" ca="1" si="47"/>
        <v/>
      </c>
      <c r="BF46" s="66" t="str">
        <f t="shared" ca="1" si="48"/>
        <v/>
      </c>
      <c r="BG46" s="66" t="str">
        <f t="shared" ca="1" si="48"/>
        <v/>
      </c>
      <c r="BH46" s="66" t="str">
        <f t="shared" ca="1" si="48"/>
        <v/>
      </c>
      <c r="BI46" s="66" t="str">
        <f t="shared" ca="1" si="48"/>
        <v/>
      </c>
      <c r="BJ46" s="66" t="str">
        <f t="shared" ca="1" si="48"/>
        <v/>
      </c>
      <c r="BK46" s="66" t="str">
        <f t="shared" ca="1" si="48"/>
        <v/>
      </c>
      <c r="BL46" s="66" t="str">
        <f t="shared" ca="1" si="48"/>
        <v/>
      </c>
      <c r="BM46" s="66" t="str">
        <f t="shared" ca="1" si="48"/>
        <v/>
      </c>
      <c r="BN46" s="66" t="str">
        <f t="shared" ca="1" si="48"/>
        <v/>
      </c>
      <c r="BO46" s="66" t="str">
        <f t="shared" ca="1" si="48"/>
        <v/>
      </c>
      <c r="BP46" s="66" t="str">
        <f t="shared" ca="1" si="49"/>
        <v/>
      </c>
      <c r="BQ46" s="66" t="str">
        <f t="shared" ca="1" si="49"/>
        <v/>
      </c>
      <c r="BR46" s="66" t="str">
        <f t="shared" ca="1" si="49"/>
        <v/>
      </c>
      <c r="BS46" s="66" t="str">
        <f t="shared" ca="1" si="49"/>
        <v/>
      </c>
      <c r="BT46" s="66" t="str">
        <f t="shared" ca="1" si="49"/>
        <v/>
      </c>
      <c r="BU46" s="66" t="str">
        <f t="shared" ca="1" si="49"/>
        <v/>
      </c>
      <c r="BV46" s="66" t="str">
        <f t="shared" ca="1" si="49"/>
        <v/>
      </c>
      <c r="BW46" s="66" t="str">
        <f t="shared" ca="1" si="49"/>
        <v/>
      </c>
      <c r="BX46" s="66" t="str">
        <f t="shared" ca="1" si="49"/>
        <v/>
      </c>
      <c r="BY46" s="66" t="str">
        <f t="shared" ca="1" si="49"/>
        <v/>
      </c>
      <c r="BZ46" s="6" t="str">
        <f t="shared" ca="1" si="23"/>
        <v>NO</v>
      </c>
      <c r="CA46" s="6" t="str">
        <f t="shared" ca="1" si="14"/>
        <v/>
      </c>
      <c r="CB46" s="7">
        <f t="shared" si="15"/>
        <v>43458</v>
      </c>
      <c r="CC46" s="7">
        <f t="shared" ca="1" si="16"/>
        <v>43458</v>
      </c>
      <c r="CD46" s="6">
        <f t="shared" ca="1" si="41"/>
        <v>0</v>
      </c>
    </row>
    <row r="47" spans="1:82" ht="12.9" customHeight="1" x14ac:dyDescent="0.2">
      <c r="A47" s="67" t="s">
        <v>88</v>
      </c>
      <c r="B47" s="150">
        <v>33</v>
      </c>
      <c r="C47" s="69"/>
      <c r="D47" s="68"/>
      <c r="E47" s="70"/>
      <c r="F47" s="99">
        <v>2019</v>
      </c>
      <c r="G47" s="71"/>
      <c r="H47" s="72">
        <f ca="1">IF(E47=VLOOKUP(F47,Liste!$A$3:$B$13,2,FALSE),GANTT!G47,IF((GANTT!E47+GANTT!G47)&gt;VLOOKUP(GANTT!F47,Liste!$A$3:$B$13,2,FALSE),(GANTT!E47+GANTT!G47-VLOOKUP(GANTT!F47,Liste!$A$3:$B$13,2,FALSE)),GANTT!E47+GANTT!G47))</f>
        <v>0</v>
      </c>
      <c r="I47" s="73">
        <f ca="1">IF(OR(E47=VLOOKUP(F47,Liste!$A$3:$B$13,2,FALSE),(GANTT!E47+GANTT!G47)&gt;VLOOKUP(F47,Liste!$A$3:$B$13,2,FALSE)),GANTT!F47+1,GANTT!F47)</f>
        <v>2019</v>
      </c>
      <c r="J47" s="70">
        <f t="shared" ref="J47" si="62">VALUE(E47)</f>
        <v>0</v>
      </c>
      <c r="K47" s="71">
        <f t="shared" ref="K47" si="63">VALUE(F47)</f>
        <v>2019</v>
      </c>
      <c r="L47" s="71">
        <f t="shared" ref="L47" si="64">VALUE(G47)</f>
        <v>0</v>
      </c>
      <c r="M47" s="71">
        <f t="shared" ref="M47" ca="1" si="65">VALUE(H47)</f>
        <v>0</v>
      </c>
      <c r="N47" s="74">
        <f t="shared" ref="N47" ca="1" si="66">VALUE(I47)</f>
        <v>2019</v>
      </c>
      <c r="O47" s="111">
        <v>0</v>
      </c>
      <c r="P47" s="64" t="str">
        <f t="shared" ca="1" si="7"/>
        <v>En retard</v>
      </c>
      <c r="Q47" s="65"/>
      <c r="R47" s="66" t="str">
        <f t="shared" ca="1" si="44"/>
        <v/>
      </c>
      <c r="S47" s="66" t="str">
        <f t="shared" ca="1" si="44"/>
        <v/>
      </c>
      <c r="T47" s="66" t="str">
        <f t="shared" ca="1" si="44"/>
        <v/>
      </c>
      <c r="U47" s="66" t="str">
        <f t="shared" ca="1" si="44"/>
        <v/>
      </c>
      <c r="V47" s="66" t="str">
        <f t="shared" ca="1" si="44"/>
        <v/>
      </c>
      <c r="W47" s="66" t="str">
        <f t="shared" ca="1" si="44"/>
        <v/>
      </c>
      <c r="X47" s="66" t="str">
        <f t="shared" ca="1" si="44"/>
        <v/>
      </c>
      <c r="Y47" s="66" t="str">
        <f t="shared" ca="1" si="44"/>
        <v/>
      </c>
      <c r="Z47" s="66" t="str">
        <f t="shared" ca="1" si="44"/>
        <v/>
      </c>
      <c r="AA47" s="66" t="str">
        <f t="shared" ca="1" si="44"/>
        <v/>
      </c>
      <c r="AB47" s="66" t="str">
        <f t="shared" ca="1" si="45"/>
        <v/>
      </c>
      <c r="AC47" s="66" t="str">
        <f t="shared" ca="1" si="45"/>
        <v/>
      </c>
      <c r="AD47" s="66" t="str">
        <f t="shared" ca="1" si="45"/>
        <v/>
      </c>
      <c r="AE47" s="66" t="str">
        <f t="shared" ca="1" si="45"/>
        <v/>
      </c>
      <c r="AF47" s="66" t="str">
        <f t="shared" ca="1" si="45"/>
        <v/>
      </c>
      <c r="AG47" s="66" t="str">
        <f t="shared" ca="1" si="45"/>
        <v/>
      </c>
      <c r="AH47" s="66" t="str">
        <f t="shared" ca="1" si="45"/>
        <v/>
      </c>
      <c r="AI47" s="66" t="str">
        <f t="shared" ca="1" si="45"/>
        <v/>
      </c>
      <c r="AJ47" s="66" t="str">
        <f t="shared" ca="1" si="45"/>
        <v/>
      </c>
      <c r="AK47" s="66" t="str">
        <f t="shared" ca="1" si="45"/>
        <v/>
      </c>
      <c r="AL47" s="66" t="str">
        <f t="shared" ca="1" si="46"/>
        <v/>
      </c>
      <c r="AM47" s="66" t="str">
        <f t="shared" ca="1" si="46"/>
        <v/>
      </c>
      <c r="AN47" s="66" t="str">
        <f t="shared" ca="1" si="46"/>
        <v/>
      </c>
      <c r="AO47" s="66" t="str">
        <f t="shared" ca="1" si="46"/>
        <v/>
      </c>
      <c r="AP47" s="66" t="str">
        <f t="shared" ca="1" si="46"/>
        <v/>
      </c>
      <c r="AQ47" s="66" t="str">
        <f t="shared" ca="1" si="46"/>
        <v/>
      </c>
      <c r="AR47" s="66" t="str">
        <f t="shared" ca="1" si="46"/>
        <v/>
      </c>
      <c r="AS47" s="66" t="str">
        <f t="shared" ca="1" si="46"/>
        <v/>
      </c>
      <c r="AT47" s="66" t="str">
        <f t="shared" ca="1" si="46"/>
        <v/>
      </c>
      <c r="AU47" s="66" t="str">
        <f t="shared" ca="1" si="46"/>
        <v/>
      </c>
      <c r="AV47" s="66" t="str">
        <f t="shared" ca="1" si="47"/>
        <v/>
      </c>
      <c r="AW47" s="66" t="str">
        <f t="shared" ca="1" si="47"/>
        <v/>
      </c>
      <c r="AX47" s="66" t="str">
        <f t="shared" ca="1" si="47"/>
        <v/>
      </c>
      <c r="AY47" s="66" t="str">
        <f t="shared" ca="1" si="47"/>
        <v/>
      </c>
      <c r="AZ47" s="66" t="str">
        <f t="shared" ca="1" si="47"/>
        <v/>
      </c>
      <c r="BA47" s="66" t="str">
        <f t="shared" ca="1" si="47"/>
        <v/>
      </c>
      <c r="BB47" s="66" t="str">
        <f t="shared" ca="1" si="47"/>
        <v/>
      </c>
      <c r="BC47" s="66" t="str">
        <f t="shared" ca="1" si="47"/>
        <v/>
      </c>
      <c r="BD47" s="66" t="str">
        <f t="shared" ca="1" si="47"/>
        <v/>
      </c>
      <c r="BE47" s="66" t="str">
        <f t="shared" ca="1" si="47"/>
        <v/>
      </c>
      <c r="BF47" s="66" t="str">
        <f t="shared" ca="1" si="48"/>
        <v/>
      </c>
      <c r="BG47" s="66" t="str">
        <f t="shared" ca="1" si="48"/>
        <v/>
      </c>
      <c r="BH47" s="66" t="str">
        <f t="shared" ca="1" si="48"/>
        <v/>
      </c>
      <c r="BI47" s="66" t="str">
        <f t="shared" ca="1" si="48"/>
        <v/>
      </c>
      <c r="BJ47" s="66" t="str">
        <f t="shared" ca="1" si="48"/>
        <v/>
      </c>
      <c r="BK47" s="66" t="str">
        <f t="shared" ca="1" si="48"/>
        <v/>
      </c>
      <c r="BL47" s="66" t="str">
        <f t="shared" ca="1" si="48"/>
        <v/>
      </c>
      <c r="BM47" s="66" t="str">
        <f t="shared" ca="1" si="48"/>
        <v/>
      </c>
      <c r="BN47" s="66" t="str">
        <f t="shared" ca="1" si="48"/>
        <v/>
      </c>
      <c r="BO47" s="66" t="str">
        <f t="shared" ca="1" si="48"/>
        <v/>
      </c>
      <c r="BP47" s="66" t="str">
        <f t="shared" ca="1" si="49"/>
        <v/>
      </c>
      <c r="BQ47" s="66" t="str">
        <f t="shared" ca="1" si="49"/>
        <v/>
      </c>
      <c r="BR47" s="66" t="str">
        <f t="shared" ca="1" si="49"/>
        <v/>
      </c>
      <c r="BS47" s="66" t="str">
        <f t="shared" ca="1" si="49"/>
        <v/>
      </c>
      <c r="BT47" s="66" t="str">
        <f t="shared" ca="1" si="49"/>
        <v/>
      </c>
      <c r="BU47" s="66" t="str">
        <f t="shared" ca="1" si="49"/>
        <v/>
      </c>
      <c r="BV47" s="66" t="str">
        <f t="shared" ca="1" si="49"/>
        <v/>
      </c>
      <c r="BW47" s="66" t="str">
        <f t="shared" ca="1" si="49"/>
        <v/>
      </c>
      <c r="BX47" s="66" t="str">
        <f t="shared" ca="1" si="49"/>
        <v/>
      </c>
      <c r="BY47" s="66" t="str">
        <f t="shared" ca="1" si="49"/>
        <v/>
      </c>
      <c r="BZ47" s="6" t="str">
        <f t="shared" ca="1" si="23"/>
        <v>NO</v>
      </c>
      <c r="CA47" s="6" t="str">
        <f t="shared" ca="1" si="14"/>
        <v/>
      </c>
      <c r="CB47" s="7">
        <f t="shared" si="15"/>
        <v>43458</v>
      </c>
      <c r="CC47" s="7">
        <f t="shared" ca="1" si="16"/>
        <v>43458</v>
      </c>
      <c r="CD47" s="6">
        <f t="shared" ref="CD47" ca="1" si="67">CC47-CB47</f>
        <v>0</v>
      </c>
    </row>
    <row r="48" spans="1:82" ht="12.9" customHeight="1" x14ac:dyDescent="0.2">
      <c r="A48" s="67" t="s">
        <v>89</v>
      </c>
      <c r="B48" s="150">
        <v>34</v>
      </c>
      <c r="C48" s="69"/>
      <c r="D48" s="68"/>
      <c r="E48" s="70"/>
      <c r="F48" s="99">
        <v>2019</v>
      </c>
      <c r="G48" s="71"/>
      <c r="H48" s="72">
        <f ca="1">IF(E48=VLOOKUP(F48,Liste!$A$3:$B$13,2,FALSE),GANTT!G48,IF((GANTT!E48+GANTT!G48)&gt;VLOOKUP(GANTT!F48,Liste!$A$3:$B$13,2,FALSE),(GANTT!E48+GANTT!G48-VLOOKUP(GANTT!F48,Liste!$A$3:$B$13,2,FALSE)),GANTT!E48+GANTT!G48))</f>
        <v>0</v>
      </c>
      <c r="I48" s="73">
        <f ca="1">IF(OR(E48=VLOOKUP(F48,Liste!$A$3:$B$13,2,FALSE),(GANTT!E48+GANTT!G48)&gt;VLOOKUP(F48,Liste!$A$3:$B$13,2,FALSE)),GANTT!F48+1,GANTT!F48)</f>
        <v>2019</v>
      </c>
      <c r="J48" s="70">
        <f t="shared" si="42"/>
        <v>0</v>
      </c>
      <c r="K48" s="71">
        <f t="shared" si="37"/>
        <v>2019</v>
      </c>
      <c r="L48" s="71">
        <f t="shared" si="38"/>
        <v>0</v>
      </c>
      <c r="M48" s="71">
        <f t="shared" ca="1" si="43"/>
        <v>0</v>
      </c>
      <c r="N48" s="74">
        <f t="shared" ca="1" si="40"/>
        <v>2019</v>
      </c>
      <c r="O48" s="111">
        <v>0</v>
      </c>
      <c r="P48" s="64" t="str">
        <f t="shared" ca="1" si="7"/>
        <v>En retard</v>
      </c>
      <c r="Q48" s="65"/>
      <c r="R48" s="66" t="str">
        <f t="shared" ca="1" si="44"/>
        <v/>
      </c>
      <c r="S48" s="66" t="str">
        <f t="shared" ca="1" si="44"/>
        <v/>
      </c>
      <c r="T48" s="66" t="str">
        <f t="shared" ca="1" si="44"/>
        <v/>
      </c>
      <c r="U48" s="66" t="str">
        <f t="shared" ca="1" si="44"/>
        <v/>
      </c>
      <c r="V48" s="66" t="str">
        <f t="shared" ca="1" si="44"/>
        <v/>
      </c>
      <c r="W48" s="66" t="str">
        <f t="shared" ca="1" si="44"/>
        <v/>
      </c>
      <c r="X48" s="66" t="str">
        <f t="shared" ca="1" si="44"/>
        <v/>
      </c>
      <c r="Y48" s="66" t="str">
        <f t="shared" ca="1" si="44"/>
        <v/>
      </c>
      <c r="Z48" s="66" t="str">
        <f t="shared" ca="1" si="44"/>
        <v/>
      </c>
      <c r="AA48" s="66" t="str">
        <f t="shared" ca="1" si="44"/>
        <v/>
      </c>
      <c r="AB48" s="66" t="str">
        <f t="shared" ca="1" si="45"/>
        <v/>
      </c>
      <c r="AC48" s="66" t="str">
        <f t="shared" ca="1" si="45"/>
        <v/>
      </c>
      <c r="AD48" s="66" t="str">
        <f t="shared" ca="1" si="45"/>
        <v/>
      </c>
      <c r="AE48" s="66" t="str">
        <f t="shared" ca="1" si="45"/>
        <v/>
      </c>
      <c r="AF48" s="66" t="str">
        <f t="shared" ca="1" si="45"/>
        <v/>
      </c>
      <c r="AG48" s="66" t="str">
        <f t="shared" ca="1" si="45"/>
        <v/>
      </c>
      <c r="AH48" s="66" t="str">
        <f t="shared" ca="1" si="45"/>
        <v/>
      </c>
      <c r="AI48" s="66" t="str">
        <f t="shared" ca="1" si="45"/>
        <v/>
      </c>
      <c r="AJ48" s="66" t="str">
        <f t="shared" ca="1" si="45"/>
        <v/>
      </c>
      <c r="AK48" s="66" t="str">
        <f t="shared" ca="1" si="45"/>
        <v/>
      </c>
      <c r="AL48" s="66" t="str">
        <f t="shared" ca="1" si="46"/>
        <v/>
      </c>
      <c r="AM48" s="66" t="str">
        <f t="shared" ca="1" si="46"/>
        <v/>
      </c>
      <c r="AN48" s="66" t="str">
        <f t="shared" ca="1" si="46"/>
        <v/>
      </c>
      <c r="AO48" s="66" t="str">
        <f t="shared" ca="1" si="46"/>
        <v/>
      </c>
      <c r="AP48" s="66" t="str">
        <f t="shared" ca="1" si="46"/>
        <v/>
      </c>
      <c r="AQ48" s="66" t="str">
        <f t="shared" ca="1" si="46"/>
        <v/>
      </c>
      <c r="AR48" s="66" t="str">
        <f t="shared" ca="1" si="46"/>
        <v/>
      </c>
      <c r="AS48" s="66" t="str">
        <f t="shared" ca="1" si="46"/>
        <v/>
      </c>
      <c r="AT48" s="66" t="str">
        <f t="shared" ca="1" si="46"/>
        <v/>
      </c>
      <c r="AU48" s="66" t="str">
        <f t="shared" ca="1" si="46"/>
        <v/>
      </c>
      <c r="AV48" s="66" t="str">
        <f t="shared" ca="1" si="47"/>
        <v/>
      </c>
      <c r="AW48" s="66" t="str">
        <f t="shared" ca="1" si="47"/>
        <v/>
      </c>
      <c r="AX48" s="66" t="str">
        <f t="shared" ca="1" si="47"/>
        <v/>
      </c>
      <c r="AY48" s="66" t="str">
        <f t="shared" ca="1" si="47"/>
        <v/>
      </c>
      <c r="AZ48" s="66" t="str">
        <f t="shared" ca="1" si="47"/>
        <v/>
      </c>
      <c r="BA48" s="66" t="str">
        <f t="shared" ca="1" si="47"/>
        <v/>
      </c>
      <c r="BB48" s="66" t="str">
        <f t="shared" ca="1" si="47"/>
        <v/>
      </c>
      <c r="BC48" s="66" t="str">
        <f t="shared" ca="1" si="47"/>
        <v/>
      </c>
      <c r="BD48" s="66" t="str">
        <f t="shared" ca="1" si="47"/>
        <v/>
      </c>
      <c r="BE48" s="66" t="str">
        <f t="shared" ca="1" si="47"/>
        <v/>
      </c>
      <c r="BF48" s="66" t="str">
        <f t="shared" ca="1" si="48"/>
        <v/>
      </c>
      <c r="BG48" s="66" t="str">
        <f t="shared" ca="1" si="48"/>
        <v/>
      </c>
      <c r="BH48" s="66" t="str">
        <f t="shared" ca="1" si="48"/>
        <v/>
      </c>
      <c r="BI48" s="66" t="str">
        <f t="shared" ca="1" si="48"/>
        <v/>
      </c>
      <c r="BJ48" s="66" t="str">
        <f t="shared" ca="1" si="48"/>
        <v/>
      </c>
      <c r="BK48" s="66" t="str">
        <f t="shared" ca="1" si="48"/>
        <v/>
      </c>
      <c r="BL48" s="66" t="str">
        <f t="shared" ca="1" si="48"/>
        <v/>
      </c>
      <c r="BM48" s="66" t="str">
        <f t="shared" ca="1" si="48"/>
        <v/>
      </c>
      <c r="BN48" s="66" t="str">
        <f t="shared" ca="1" si="48"/>
        <v/>
      </c>
      <c r="BO48" s="66" t="str">
        <f t="shared" ca="1" si="48"/>
        <v/>
      </c>
      <c r="BP48" s="66" t="str">
        <f t="shared" ca="1" si="49"/>
        <v/>
      </c>
      <c r="BQ48" s="66" t="str">
        <f t="shared" ca="1" si="49"/>
        <v/>
      </c>
      <c r="BR48" s="66" t="str">
        <f t="shared" ca="1" si="49"/>
        <v/>
      </c>
      <c r="BS48" s="66" t="str">
        <f t="shared" ca="1" si="49"/>
        <v/>
      </c>
      <c r="BT48" s="66" t="str">
        <f t="shared" ca="1" si="49"/>
        <v/>
      </c>
      <c r="BU48" s="66" t="str">
        <f t="shared" ca="1" si="49"/>
        <v/>
      </c>
      <c r="BV48" s="66" t="str">
        <f t="shared" ca="1" si="49"/>
        <v/>
      </c>
      <c r="BW48" s="66" t="str">
        <f t="shared" ca="1" si="49"/>
        <v/>
      </c>
      <c r="BX48" s="66" t="str">
        <f t="shared" ca="1" si="49"/>
        <v/>
      </c>
      <c r="BY48" s="66" t="str">
        <f t="shared" ca="1" si="49"/>
        <v/>
      </c>
      <c r="BZ48" s="6" t="str">
        <f t="shared" ca="1" si="23"/>
        <v>NO</v>
      </c>
      <c r="CA48" s="6" t="str">
        <f t="shared" ca="1" si="14"/>
        <v/>
      </c>
      <c r="CB48" s="7">
        <f t="shared" si="15"/>
        <v>43458</v>
      </c>
      <c r="CC48" s="7">
        <f t="shared" ca="1" si="16"/>
        <v>43458</v>
      </c>
      <c r="CD48" s="6">
        <f t="shared" ca="1" si="41"/>
        <v>0</v>
      </c>
    </row>
    <row r="49" spans="1:82" ht="12.9" customHeight="1" x14ac:dyDescent="0.2">
      <c r="A49" s="67" t="s">
        <v>90</v>
      </c>
      <c r="B49" s="150">
        <v>35</v>
      </c>
      <c r="C49" s="69"/>
      <c r="D49" s="68"/>
      <c r="E49" s="70"/>
      <c r="F49" s="99">
        <v>2019</v>
      </c>
      <c r="G49" s="71"/>
      <c r="H49" s="72">
        <f ca="1">IF(E49=VLOOKUP(F49,Liste!$A$3:$B$13,2,FALSE),GANTT!G49,IF((GANTT!E49+GANTT!G49)&gt;VLOOKUP(GANTT!F49,Liste!$A$3:$B$13,2,FALSE),(GANTT!E49+GANTT!G49-VLOOKUP(GANTT!F49,Liste!$A$3:$B$13,2,FALSE)),GANTT!E49+GANTT!G49))</f>
        <v>0</v>
      </c>
      <c r="I49" s="73">
        <f ca="1">IF(OR(E49=VLOOKUP(F49,Liste!$A$3:$B$13,2,FALSE),(GANTT!E49+GANTT!G49)&gt;VLOOKUP(F49,Liste!$A$3:$B$13,2,FALSE)),GANTT!F49+1,GANTT!F49)</f>
        <v>2019</v>
      </c>
      <c r="J49" s="70">
        <f t="shared" si="42"/>
        <v>0</v>
      </c>
      <c r="K49" s="71">
        <f t="shared" si="37"/>
        <v>2019</v>
      </c>
      <c r="L49" s="71">
        <f t="shared" si="38"/>
        <v>0</v>
      </c>
      <c r="M49" s="71">
        <f t="shared" ca="1" si="43"/>
        <v>0</v>
      </c>
      <c r="N49" s="74">
        <f t="shared" ca="1" si="40"/>
        <v>2019</v>
      </c>
      <c r="O49" s="111">
        <v>0</v>
      </c>
      <c r="P49" s="64" t="str">
        <f t="shared" ca="1" si="7"/>
        <v>En retard</v>
      </c>
      <c r="Q49" s="65"/>
      <c r="R49" s="66" t="str">
        <f t="shared" ref="R49:AA61" ca="1" si="68">IF(AND($C49="Objectif",$O49=100%,VALUE(R$6&amp;IF(R$8&lt;10,"0","")&amp;R$8)&gt;=VALUE($K49&amp;IF($J49&lt;10,"0","")&amp;$J49), VALUE(R$6&amp;IF(R$8&lt;10,"0","")&amp;R$8)&lt;=VALUE($N49&amp;IF($M49&lt;10,"0","")&amp;$M49)),2,IF(AND($C49="Objectif",$O49&lt;100%,VALUE(R$6&amp;IF(R$8&lt;10,"0","")&amp;R$8)&gt;=VALUE($K49&amp;IF($J49&lt;10,"0","")&amp;$J49), VALUE(R$6&amp;IF(R$8&lt;10,"0","")&amp;R$8)&lt;=VALUE($N49&amp;IF($M49&lt;10,"0","")&amp;$M49)),1,""))</f>
        <v/>
      </c>
      <c r="S49" s="66" t="str">
        <f t="shared" ca="1" si="68"/>
        <v/>
      </c>
      <c r="T49" s="66" t="str">
        <f t="shared" ca="1" si="68"/>
        <v/>
      </c>
      <c r="U49" s="66" t="str">
        <f t="shared" ca="1" si="68"/>
        <v/>
      </c>
      <c r="V49" s="66" t="str">
        <f t="shared" ca="1" si="68"/>
        <v/>
      </c>
      <c r="W49" s="66" t="str">
        <f t="shared" ca="1" si="68"/>
        <v/>
      </c>
      <c r="X49" s="66" t="str">
        <f t="shared" ca="1" si="68"/>
        <v/>
      </c>
      <c r="Y49" s="66" t="str">
        <f t="shared" ca="1" si="68"/>
        <v/>
      </c>
      <c r="Z49" s="66" t="str">
        <f t="shared" ca="1" si="68"/>
        <v/>
      </c>
      <c r="AA49" s="66" t="str">
        <f t="shared" ca="1" si="68"/>
        <v/>
      </c>
      <c r="AB49" s="66" t="str">
        <f t="shared" ref="AB49:AK61" ca="1" si="69">IF(AND($C49="Objectif",$O49=100%,VALUE(AB$6&amp;IF(AB$8&lt;10,"0","")&amp;AB$8)&gt;=VALUE($K49&amp;IF($J49&lt;10,"0","")&amp;$J49), VALUE(AB$6&amp;IF(AB$8&lt;10,"0","")&amp;AB$8)&lt;=VALUE($N49&amp;IF($M49&lt;10,"0","")&amp;$M49)),2,IF(AND($C49="Objectif",$O49&lt;100%,VALUE(AB$6&amp;IF(AB$8&lt;10,"0","")&amp;AB$8)&gt;=VALUE($K49&amp;IF($J49&lt;10,"0","")&amp;$J49), VALUE(AB$6&amp;IF(AB$8&lt;10,"0","")&amp;AB$8)&lt;=VALUE($N49&amp;IF($M49&lt;10,"0","")&amp;$M49)),1,""))</f>
        <v/>
      </c>
      <c r="AC49" s="66" t="str">
        <f t="shared" ca="1" si="69"/>
        <v/>
      </c>
      <c r="AD49" s="66" t="str">
        <f t="shared" ca="1" si="69"/>
        <v/>
      </c>
      <c r="AE49" s="66" t="str">
        <f t="shared" ca="1" si="69"/>
        <v/>
      </c>
      <c r="AF49" s="66" t="str">
        <f t="shared" ca="1" si="69"/>
        <v/>
      </c>
      <c r="AG49" s="66" t="str">
        <f t="shared" ca="1" si="69"/>
        <v/>
      </c>
      <c r="AH49" s="66" t="str">
        <f t="shared" ca="1" si="69"/>
        <v/>
      </c>
      <c r="AI49" s="66" t="str">
        <f t="shared" ca="1" si="69"/>
        <v/>
      </c>
      <c r="AJ49" s="66" t="str">
        <f t="shared" ca="1" si="69"/>
        <v/>
      </c>
      <c r="AK49" s="66" t="str">
        <f t="shared" ca="1" si="69"/>
        <v/>
      </c>
      <c r="AL49" s="66" t="str">
        <f t="shared" ref="AL49:AU61" ca="1" si="70">IF(AND($C49="Objectif",$O49=100%,VALUE(AL$6&amp;IF(AL$8&lt;10,"0","")&amp;AL$8)&gt;=VALUE($K49&amp;IF($J49&lt;10,"0","")&amp;$J49), VALUE(AL$6&amp;IF(AL$8&lt;10,"0","")&amp;AL$8)&lt;=VALUE($N49&amp;IF($M49&lt;10,"0","")&amp;$M49)),2,IF(AND($C49="Objectif",$O49&lt;100%,VALUE(AL$6&amp;IF(AL$8&lt;10,"0","")&amp;AL$8)&gt;=VALUE($K49&amp;IF($J49&lt;10,"0","")&amp;$J49), VALUE(AL$6&amp;IF(AL$8&lt;10,"0","")&amp;AL$8)&lt;=VALUE($N49&amp;IF($M49&lt;10,"0","")&amp;$M49)),1,""))</f>
        <v/>
      </c>
      <c r="AM49" s="66" t="str">
        <f t="shared" ca="1" si="70"/>
        <v/>
      </c>
      <c r="AN49" s="66" t="str">
        <f t="shared" ca="1" si="70"/>
        <v/>
      </c>
      <c r="AO49" s="66" t="str">
        <f t="shared" ca="1" si="70"/>
        <v/>
      </c>
      <c r="AP49" s="66" t="str">
        <f t="shared" ca="1" si="70"/>
        <v/>
      </c>
      <c r="AQ49" s="66" t="str">
        <f t="shared" ca="1" si="70"/>
        <v/>
      </c>
      <c r="AR49" s="66" t="str">
        <f t="shared" ca="1" si="70"/>
        <v/>
      </c>
      <c r="AS49" s="66" t="str">
        <f t="shared" ca="1" si="70"/>
        <v/>
      </c>
      <c r="AT49" s="66" t="str">
        <f t="shared" ca="1" si="70"/>
        <v/>
      </c>
      <c r="AU49" s="66" t="str">
        <f t="shared" ca="1" si="70"/>
        <v/>
      </c>
      <c r="AV49" s="66" t="str">
        <f t="shared" ref="AV49:BE61" ca="1" si="71">IF(AND($C49="Objectif",$O49=100%,VALUE(AV$6&amp;IF(AV$8&lt;10,"0","")&amp;AV$8)&gt;=VALUE($K49&amp;IF($J49&lt;10,"0","")&amp;$J49), VALUE(AV$6&amp;IF(AV$8&lt;10,"0","")&amp;AV$8)&lt;=VALUE($N49&amp;IF($M49&lt;10,"0","")&amp;$M49)),2,IF(AND($C49="Objectif",$O49&lt;100%,VALUE(AV$6&amp;IF(AV$8&lt;10,"0","")&amp;AV$8)&gt;=VALUE($K49&amp;IF($J49&lt;10,"0","")&amp;$J49), VALUE(AV$6&amp;IF(AV$8&lt;10,"0","")&amp;AV$8)&lt;=VALUE($N49&amp;IF($M49&lt;10,"0","")&amp;$M49)),1,""))</f>
        <v/>
      </c>
      <c r="AW49" s="66" t="str">
        <f t="shared" ca="1" si="71"/>
        <v/>
      </c>
      <c r="AX49" s="66" t="str">
        <f t="shared" ca="1" si="71"/>
        <v/>
      </c>
      <c r="AY49" s="66" t="str">
        <f t="shared" ca="1" si="71"/>
        <v/>
      </c>
      <c r="AZ49" s="66" t="str">
        <f t="shared" ca="1" si="71"/>
        <v/>
      </c>
      <c r="BA49" s="66" t="str">
        <f t="shared" ca="1" si="71"/>
        <v/>
      </c>
      <c r="BB49" s="66" t="str">
        <f t="shared" ca="1" si="71"/>
        <v/>
      </c>
      <c r="BC49" s="66" t="str">
        <f t="shared" ca="1" si="71"/>
        <v/>
      </c>
      <c r="BD49" s="66" t="str">
        <f t="shared" ca="1" si="71"/>
        <v/>
      </c>
      <c r="BE49" s="66" t="str">
        <f t="shared" ca="1" si="71"/>
        <v/>
      </c>
      <c r="BF49" s="66" t="str">
        <f t="shared" ref="BF49:BO61" ca="1" si="72">IF(AND($C49="Objectif",$O49=100%,VALUE(BF$6&amp;IF(BF$8&lt;10,"0","")&amp;BF$8)&gt;=VALUE($K49&amp;IF($J49&lt;10,"0","")&amp;$J49), VALUE(BF$6&amp;IF(BF$8&lt;10,"0","")&amp;BF$8)&lt;=VALUE($N49&amp;IF($M49&lt;10,"0","")&amp;$M49)),2,IF(AND($C49="Objectif",$O49&lt;100%,VALUE(BF$6&amp;IF(BF$8&lt;10,"0","")&amp;BF$8)&gt;=VALUE($K49&amp;IF($J49&lt;10,"0","")&amp;$J49), VALUE(BF$6&amp;IF(BF$8&lt;10,"0","")&amp;BF$8)&lt;=VALUE($N49&amp;IF($M49&lt;10,"0","")&amp;$M49)),1,""))</f>
        <v/>
      </c>
      <c r="BG49" s="66" t="str">
        <f t="shared" ca="1" si="72"/>
        <v/>
      </c>
      <c r="BH49" s="66" t="str">
        <f t="shared" ca="1" si="72"/>
        <v/>
      </c>
      <c r="BI49" s="66" t="str">
        <f t="shared" ca="1" si="72"/>
        <v/>
      </c>
      <c r="BJ49" s="66" t="str">
        <f t="shared" ca="1" si="72"/>
        <v/>
      </c>
      <c r="BK49" s="66" t="str">
        <f t="shared" ca="1" si="72"/>
        <v/>
      </c>
      <c r="BL49" s="66" t="str">
        <f t="shared" ca="1" si="72"/>
        <v/>
      </c>
      <c r="BM49" s="66" t="str">
        <f t="shared" ca="1" si="72"/>
        <v/>
      </c>
      <c r="BN49" s="66" t="str">
        <f t="shared" ca="1" si="72"/>
        <v/>
      </c>
      <c r="BO49" s="66" t="str">
        <f t="shared" ca="1" si="72"/>
        <v/>
      </c>
      <c r="BP49" s="66" t="str">
        <f t="shared" ref="BP49:BY61" ca="1" si="73">IF(AND($C49="Objectif",$O49=100%,VALUE(BP$6&amp;IF(BP$8&lt;10,"0","")&amp;BP$8)&gt;=VALUE($K49&amp;IF($J49&lt;10,"0","")&amp;$J49), VALUE(BP$6&amp;IF(BP$8&lt;10,"0","")&amp;BP$8)&lt;=VALUE($N49&amp;IF($M49&lt;10,"0","")&amp;$M49)),2,IF(AND($C49="Objectif",$O49&lt;100%,VALUE(BP$6&amp;IF(BP$8&lt;10,"0","")&amp;BP$8)&gt;=VALUE($K49&amp;IF($J49&lt;10,"0","")&amp;$J49), VALUE(BP$6&amp;IF(BP$8&lt;10,"0","")&amp;BP$8)&lt;=VALUE($N49&amp;IF($M49&lt;10,"0","")&amp;$M49)),1,""))</f>
        <v/>
      </c>
      <c r="BQ49" s="66" t="str">
        <f t="shared" ca="1" si="73"/>
        <v/>
      </c>
      <c r="BR49" s="66" t="str">
        <f t="shared" ca="1" si="73"/>
        <v/>
      </c>
      <c r="BS49" s="66" t="str">
        <f t="shared" ca="1" si="73"/>
        <v/>
      </c>
      <c r="BT49" s="66" t="str">
        <f t="shared" ca="1" si="73"/>
        <v/>
      </c>
      <c r="BU49" s="66" t="str">
        <f t="shared" ca="1" si="73"/>
        <v/>
      </c>
      <c r="BV49" s="66" t="str">
        <f t="shared" ca="1" si="73"/>
        <v/>
      </c>
      <c r="BW49" s="66" t="str">
        <f t="shared" ca="1" si="73"/>
        <v/>
      </c>
      <c r="BX49" s="66" t="str">
        <f t="shared" ca="1" si="73"/>
        <v/>
      </c>
      <c r="BY49" s="66" t="str">
        <f t="shared" ca="1" si="73"/>
        <v/>
      </c>
      <c r="BZ49" s="6" t="str">
        <f t="shared" ca="1" si="23"/>
        <v>NO</v>
      </c>
      <c r="CA49" s="6" t="str">
        <f t="shared" ca="1" si="14"/>
        <v/>
      </c>
      <c r="CB49" s="7">
        <f t="shared" si="15"/>
        <v>43458</v>
      </c>
      <c r="CC49" s="7">
        <f t="shared" ca="1" si="16"/>
        <v>43458</v>
      </c>
      <c r="CD49" s="6">
        <f t="shared" ca="1" si="41"/>
        <v>0</v>
      </c>
    </row>
    <row r="50" spans="1:82" ht="12.9" customHeight="1" x14ac:dyDescent="0.2">
      <c r="A50" s="67" t="s">
        <v>91</v>
      </c>
      <c r="B50" s="150">
        <v>36</v>
      </c>
      <c r="C50" s="69"/>
      <c r="D50" s="68"/>
      <c r="E50" s="70"/>
      <c r="F50" s="99">
        <v>2019</v>
      </c>
      <c r="G50" s="71"/>
      <c r="H50" s="72">
        <f ca="1">IF(E50=VLOOKUP(F50,Liste!$A$3:$B$13,2,FALSE),GANTT!G50,IF((GANTT!E50+GANTT!G50)&gt;VLOOKUP(GANTT!F50,Liste!$A$3:$B$13,2,FALSE),(GANTT!E50+GANTT!G50-VLOOKUP(GANTT!F50,Liste!$A$3:$B$13,2,FALSE)),GANTT!E50+GANTT!G50))</f>
        <v>0</v>
      </c>
      <c r="I50" s="73">
        <f ca="1">IF(OR(E50=VLOOKUP(F50,Liste!$A$3:$B$13,2,FALSE),(GANTT!E50+GANTT!G50)&gt;VLOOKUP(F50,Liste!$A$3:$B$13,2,FALSE)),GANTT!F50+1,GANTT!F50)</f>
        <v>2019</v>
      </c>
      <c r="J50" s="70">
        <f t="shared" ref="J50" si="74">VALUE(E50)</f>
        <v>0</v>
      </c>
      <c r="K50" s="71">
        <f t="shared" ref="K50" si="75">VALUE(F50)</f>
        <v>2019</v>
      </c>
      <c r="L50" s="71">
        <f t="shared" ref="L50" si="76">VALUE(G50)</f>
        <v>0</v>
      </c>
      <c r="M50" s="71">
        <f t="shared" ref="M50" ca="1" si="77">VALUE(H50)</f>
        <v>0</v>
      </c>
      <c r="N50" s="74">
        <f t="shared" ref="N50" ca="1" si="78">VALUE(I50)</f>
        <v>2019</v>
      </c>
      <c r="O50" s="111">
        <v>0</v>
      </c>
      <c r="P50" s="64" t="str">
        <f t="shared" ca="1" si="7"/>
        <v>En retard</v>
      </c>
      <c r="Q50" s="65"/>
      <c r="R50" s="66" t="str">
        <f t="shared" ca="1" si="68"/>
        <v/>
      </c>
      <c r="S50" s="66" t="str">
        <f t="shared" ca="1" si="68"/>
        <v/>
      </c>
      <c r="T50" s="66" t="str">
        <f t="shared" ca="1" si="68"/>
        <v/>
      </c>
      <c r="U50" s="66" t="str">
        <f t="shared" ca="1" si="68"/>
        <v/>
      </c>
      <c r="V50" s="66" t="str">
        <f t="shared" ca="1" si="68"/>
        <v/>
      </c>
      <c r="W50" s="66" t="str">
        <f t="shared" ca="1" si="68"/>
        <v/>
      </c>
      <c r="X50" s="66" t="str">
        <f t="shared" ca="1" si="68"/>
        <v/>
      </c>
      <c r="Y50" s="66" t="str">
        <f t="shared" ca="1" si="68"/>
        <v/>
      </c>
      <c r="Z50" s="66" t="str">
        <f t="shared" ca="1" si="68"/>
        <v/>
      </c>
      <c r="AA50" s="66" t="str">
        <f t="shared" ca="1" si="68"/>
        <v/>
      </c>
      <c r="AB50" s="66" t="str">
        <f t="shared" ca="1" si="69"/>
        <v/>
      </c>
      <c r="AC50" s="66" t="str">
        <f t="shared" ca="1" si="69"/>
        <v/>
      </c>
      <c r="AD50" s="66" t="str">
        <f t="shared" ca="1" si="69"/>
        <v/>
      </c>
      <c r="AE50" s="66" t="str">
        <f t="shared" ca="1" si="69"/>
        <v/>
      </c>
      <c r="AF50" s="66" t="str">
        <f t="shared" ca="1" si="69"/>
        <v/>
      </c>
      <c r="AG50" s="66" t="str">
        <f t="shared" ca="1" si="69"/>
        <v/>
      </c>
      <c r="AH50" s="66" t="str">
        <f t="shared" ca="1" si="69"/>
        <v/>
      </c>
      <c r="AI50" s="66" t="str">
        <f t="shared" ca="1" si="69"/>
        <v/>
      </c>
      <c r="AJ50" s="66" t="str">
        <f t="shared" ca="1" si="69"/>
        <v/>
      </c>
      <c r="AK50" s="66" t="str">
        <f t="shared" ca="1" si="69"/>
        <v/>
      </c>
      <c r="AL50" s="66" t="str">
        <f t="shared" ca="1" si="70"/>
        <v/>
      </c>
      <c r="AM50" s="66" t="str">
        <f t="shared" ca="1" si="70"/>
        <v/>
      </c>
      <c r="AN50" s="66" t="str">
        <f t="shared" ca="1" si="70"/>
        <v/>
      </c>
      <c r="AO50" s="66" t="str">
        <f t="shared" ca="1" si="70"/>
        <v/>
      </c>
      <c r="AP50" s="66" t="str">
        <f t="shared" ca="1" si="70"/>
        <v/>
      </c>
      <c r="AQ50" s="66" t="str">
        <f t="shared" ca="1" si="70"/>
        <v/>
      </c>
      <c r="AR50" s="66" t="str">
        <f t="shared" ca="1" si="70"/>
        <v/>
      </c>
      <c r="AS50" s="66" t="str">
        <f t="shared" ca="1" si="70"/>
        <v/>
      </c>
      <c r="AT50" s="66" t="str">
        <f t="shared" ca="1" si="70"/>
        <v/>
      </c>
      <c r="AU50" s="66" t="str">
        <f t="shared" ca="1" si="70"/>
        <v/>
      </c>
      <c r="AV50" s="66" t="str">
        <f t="shared" ca="1" si="71"/>
        <v/>
      </c>
      <c r="AW50" s="66" t="str">
        <f t="shared" ca="1" si="71"/>
        <v/>
      </c>
      <c r="AX50" s="66" t="str">
        <f t="shared" ca="1" si="71"/>
        <v/>
      </c>
      <c r="AY50" s="66" t="str">
        <f t="shared" ca="1" si="71"/>
        <v/>
      </c>
      <c r="AZ50" s="66" t="str">
        <f t="shared" ca="1" si="71"/>
        <v/>
      </c>
      <c r="BA50" s="66" t="str">
        <f t="shared" ca="1" si="71"/>
        <v/>
      </c>
      <c r="BB50" s="66" t="str">
        <f t="shared" ca="1" si="71"/>
        <v/>
      </c>
      <c r="BC50" s="66" t="str">
        <f t="shared" ca="1" si="71"/>
        <v/>
      </c>
      <c r="BD50" s="66" t="str">
        <f t="shared" ca="1" si="71"/>
        <v/>
      </c>
      <c r="BE50" s="66" t="str">
        <f t="shared" ca="1" si="71"/>
        <v/>
      </c>
      <c r="BF50" s="66" t="str">
        <f t="shared" ca="1" si="72"/>
        <v/>
      </c>
      <c r="BG50" s="66" t="str">
        <f t="shared" ca="1" si="72"/>
        <v/>
      </c>
      <c r="BH50" s="66" t="str">
        <f t="shared" ca="1" si="72"/>
        <v/>
      </c>
      <c r="BI50" s="66" t="str">
        <f t="shared" ca="1" si="72"/>
        <v/>
      </c>
      <c r="BJ50" s="66" t="str">
        <f t="shared" ca="1" si="72"/>
        <v/>
      </c>
      <c r="BK50" s="66" t="str">
        <f t="shared" ca="1" si="72"/>
        <v/>
      </c>
      <c r="BL50" s="66" t="str">
        <f t="shared" ca="1" si="72"/>
        <v/>
      </c>
      <c r="BM50" s="66" t="str">
        <f t="shared" ca="1" si="72"/>
        <v/>
      </c>
      <c r="BN50" s="66" t="str">
        <f t="shared" ca="1" si="72"/>
        <v/>
      </c>
      <c r="BO50" s="66" t="str">
        <f t="shared" ca="1" si="72"/>
        <v/>
      </c>
      <c r="BP50" s="66" t="str">
        <f t="shared" ca="1" si="73"/>
        <v/>
      </c>
      <c r="BQ50" s="66" t="str">
        <f t="shared" ca="1" si="73"/>
        <v/>
      </c>
      <c r="BR50" s="66" t="str">
        <f t="shared" ca="1" si="73"/>
        <v/>
      </c>
      <c r="BS50" s="66" t="str">
        <f t="shared" ca="1" si="73"/>
        <v/>
      </c>
      <c r="BT50" s="66" t="str">
        <f t="shared" ca="1" si="73"/>
        <v/>
      </c>
      <c r="BU50" s="66" t="str">
        <f t="shared" ca="1" si="73"/>
        <v/>
      </c>
      <c r="BV50" s="66" t="str">
        <f t="shared" ca="1" si="73"/>
        <v/>
      </c>
      <c r="BW50" s="66" t="str">
        <f t="shared" ca="1" si="73"/>
        <v/>
      </c>
      <c r="BX50" s="66" t="str">
        <f t="shared" ca="1" si="73"/>
        <v/>
      </c>
      <c r="BY50" s="66" t="str">
        <f t="shared" ca="1" si="73"/>
        <v/>
      </c>
      <c r="BZ50" s="6" t="str">
        <f t="shared" ca="1" si="23"/>
        <v>NO</v>
      </c>
      <c r="CA50" s="6" t="str">
        <f t="shared" ca="1" si="14"/>
        <v/>
      </c>
      <c r="CB50" s="7">
        <f t="shared" si="15"/>
        <v>43458</v>
      </c>
      <c r="CC50" s="7">
        <f t="shared" ca="1" si="16"/>
        <v>43458</v>
      </c>
      <c r="CD50" s="6">
        <f t="shared" ref="CD50" ca="1" si="79">CC50-CB50</f>
        <v>0</v>
      </c>
    </row>
    <row r="51" spans="1:82" ht="12.9" customHeight="1" x14ac:dyDescent="0.2">
      <c r="A51" s="109" t="s">
        <v>92</v>
      </c>
      <c r="B51" s="110" t="s">
        <v>66</v>
      </c>
      <c r="C51" s="69"/>
      <c r="D51" s="68"/>
      <c r="E51" s="70"/>
      <c r="F51" s="99">
        <v>2019</v>
      </c>
      <c r="G51" s="71"/>
      <c r="H51" s="72">
        <f ca="1">IF(E51=VLOOKUP(F51,Liste!$A$3:$B$13,2,FALSE),GANTT!G51,IF((GANTT!E51+GANTT!G51)&gt;VLOOKUP(GANTT!F51,Liste!$A$3:$B$13,2,FALSE),(GANTT!E51+GANTT!G51-VLOOKUP(GANTT!F51,Liste!$A$3:$B$13,2,FALSE)),GANTT!E51+GANTT!G51))</f>
        <v>0</v>
      </c>
      <c r="I51" s="73">
        <f ca="1">IF(OR(E51=VLOOKUP(F51,Liste!$A$3:$B$13,2,FALSE),(GANTT!E51+GANTT!G51)&gt;VLOOKUP(F51,Liste!$A$3:$B$13,2,FALSE)),GANTT!F51+1,GANTT!F51)</f>
        <v>2019</v>
      </c>
      <c r="J51" s="70">
        <f t="shared" si="42"/>
        <v>0</v>
      </c>
      <c r="K51" s="71">
        <f t="shared" si="37"/>
        <v>2019</v>
      </c>
      <c r="L51" s="71">
        <f t="shared" si="38"/>
        <v>0</v>
      </c>
      <c r="M51" s="71">
        <f t="shared" ca="1" si="43"/>
        <v>0</v>
      </c>
      <c r="N51" s="74">
        <f t="shared" ca="1" si="40"/>
        <v>2019</v>
      </c>
      <c r="O51" s="111">
        <v>0</v>
      </c>
      <c r="P51" s="64" t="str">
        <f t="shared" ca="1" si="7"/>
        <v>En retard</v>
      </c>
      <c r="Q51" s="65"/>
      <c r="R51" s="66" t="str">
        <f t="shared" ca="1" si="68"/>
        <v/>
      </c>
      <c r="S51" s="66" t="str">
        <f t="shared" ca="1" si="68"/>
        <v/>
      </c>
      <c r="T51" s="66" t="str">
        <f t="shared" ca="1" si="68"/>
        <v/>
      </c>
      <c r="U51" s="66" t="str">
        <f t="shared" ca="1" si="68"/>
        <v/>
      </c>
      <c r="V51" s="66" t="str">
        <f t="shared" ca="1" si="68"/>
        <v/>
      </c>
      <c r="W51" s="66" t="str">
        <f t="shared" ca="1" si="68"/>
        <v/>
      </c>
      <c r="X51" s="66" t="str">
        <f t="shared" ca="1" si="68"/>
        <v/>
      </c>
      <c r="Y51" s="66" t="str">
        <f t="shared" ca="1" si="68"/>
        <v/>
      </c>
      <c r="Z51" s="66" t="str">
        <f t="shared" ca="1" si="68"/>
        <v/>
      </c>
      <c r="AA51" s="66" t="str">
        <f t="shared" ca="1" si="68"/>
        <v/>
      </c>
      <c r="AB51" s="66" t="str">
        <f t="shared" ca="1" si="69"/>
        <v/>
      </c>
      <c r="AC51" s="66" t="str">
        <f t="shared" ca="1" si="69"/>
        <v/>
      </c>
      <c r="AD51" s="66" t="str">
        <f t="shared" ca="1" si="69"/>
        <v/>
      </c>
      <c r="AE51" s="66" t="str">
        <f t="shared" ca="1" si="69"/>
        <v/>
      </c>
      <c r="AF51" s="66" t="str">
        <f t="shared" ca="1" si="69"/>
        <v/>
      </c>
      <c r="AG51" s="66" t="str">
        <f t="shared" ca="1" si="69"/>
        <v/>
      </c>
      <c r="AH51" s="66" t="str">
        <f t="shared" ca="1" si="69"/>
        <v/>
      </c>
      <c r="AI51" s="66" t="str">
        <f t="shared" ca="1" si="69"/>
        <v/>
      </c>
      <c r="AJ51" s="66" t="str">
        <f t="shared" ca="1" si="69"/>
        <v/>
      </c>
      <c r="AK51" s="66" t="str">
        <f t="shared" ca="1" si="69"/>
        <v/>
      </c>
      <c r="AL51" s="66" t="str">
        <f t="shared" ca="1" si="70"/>
        <v/>
      </c>
      <c r="AM51" s="66" t="str">
        <f t="shared" ca="1" si="70"/>
        <v/>
      </c>
      <c r="AN51" s="66" t="str">
        <f t="shared" ca="1" si="70"/>
        <v/>
      </c>
      <c r="AO51" s="66" t="str">
        <f t="shared" ca="1" si="70"/>
        <v/>
      </c>
      <c r="AP51" s="66" t="str">
        <f t="shared" ca="1" si="70"/>
        <v/>
      </c>
      <c r="AQ51" s="66" t="str">
        <f t="shared" ca="1" si="70"/>
        <v/>
      </c>
      <c r="AR51" s="66" t="str">
        <f t="shared" ca="1" si="70"/>
        <v/>
      </c>
      <c r="AS51" s="66" t="str">
        <f t="shared" ca="1" si="70"/>
        <v/>
      </c>
      <c r="AT51" s="66" t="str">
        <f t="shared" ca="1" si="70"/>
        <v/>
      </c>
      <c r="AU51" s="66" t="str">
        <f t="shared" ca="1" si="70"/>
        <v/>
      </c>
      <c r="AV51" s="66" t="str">
        <f t="shared" ca="1" si="71"/>
        <v/>
      </c>
      <c r="AW51" s="66" t="str">
        <f t="shared" ca="1" si="71"/>
        <v/>
      </c>
      <c r="AX51" s="66" t="str">
        <f t="shared" ca="1" si="71"/>
        <v/>
      </c>
      <c r="AY51" s="66" t="str">
        <f t="shared" ca="1" si="71"/>
        <v/>
      </c>
      <c r="AZ51" s="66" t="str">
        <f t="shared" ca="1" si="71"/>
        <v/>
      </c>
      <c r="BA51" s="66" t="str">
        <f t="shared" ca="1" si="71"/>
        <v/>
      </c>
      <c r="BB51" s="66" t="str">
        <f t="shared" ca="1" si="71"/>
        <v/>
      </c>
      <c r="BC51" s="66" t="str">
        <f t="shared" ca="1" si="71"/>
        <v/>
      </c>
      <c r="BD51" s="66" t="str">
        <f t="shared" ca="1" si="71"/>
        <v/>
      </c>
      <c r="BE51" s="66" t="str">
        <f t="shared" ca="1" si="71"/>
        <v/>
      </c>
      <c r="BF51" s="66" t="str">
        <f t="shared" ca="1" si="72"/>
        <v/>
      </c>
      <c r="BG51" s="66" t="str">
        <f t="shared" ca="1" si="72"/>
        <v/>
      </c>
      <c r="BH51" s="66" t="str">
        <f t="shared" ca="1" si="72"/>
        <v/>
      </c>
      <c r="BI51" s="66" t="str">
        <f t="shared" ca="1" si="72"/>
        <v/>
      </c>
      <c r="BJ51" s="66" t="str">
        <f t="shared" ca="1" si="72"/>
        <v/>
      </c>
      <c r="BK51" s="66" t="str">
        <f t="shared" ca="1" si="72"/>
        <v/>
      </c>
      <c r="BL51" s="66" t="str">
        <f t="shared" ca="1" si="72"/>
        <v/>
      </c>
      <c r="BM51" s="66" t="str">
        <f t="shared" ca="1" si="72"/>
        <v/>
      </c>
      <c r="BN51" s="66" t="str">
        <f t="shared" ca="1" si="72"/>
        <v/>
      </c>
      <c r="BO51" s="66" t="str">
        <f t="shared" ca="1" si="72"/>
        <v/>
      </c>
      <c r="BP51" s="66" t="str">
        <f t="shared" ca="1" si="73"/>
        <v/>
      </c>
      <c r="BQ51" s="66" t="str">
        <f t="shared" ca="1" si="73"/>
        <v/>
      </c>
      <c r="BR51" s="66" t="str">
        <f t="shared" ca="1" si="73"/>
        <v/>
      </c>
      <c r="BS51" s="66" t="str">
        <f t="shared" ca="1" si="73"/>
        <v/>
      </c>
      <c r="BT51" s="66" t="str">
        <f t="shared" ca="1" si="73"/>
        <v/>
      </c>
      <c r="BU51" s="66" t="str">
        <f t="shared" ca="1" si="73"/>
        <v/>
      </c>
      <c r="BV51" s="66" t="str">
        <f t="shared" ca="1" si="73"/>
        <v/>
      </c>
      <c r="BW51" s="66" t="str">
        <f t="shared" ca="1" si="73"/>
        <v/>
      </c>
      <c r="BX51" s="66" t="str">
        <f t="shared" ca="1" si="73"/>
        <v/>
      </c>
      <c r="BY51" s="66" t="str">
        <f t="shared" ca="1" si="73"/>
        <v/>
      </c>
      <c r="BZ51" s="6" t="str">
        <f t="shared" ca="1" si="23"/>
        <v>NO</v>
      </c>
      <c r="CA51" s="6" t="str">
        <f t="shared" ca="1" si="14"/>
        <v/>
      </c>
      <c r="CB51" s="7">
        <f t="shared" si="15"/>
        <v>43458</v>
      </c>
      <c r="CC51" s="7">
        <f t="shared" ca="1" si="16"/>
        <v>43458</v>
      </c>
      <c r="CD51" s="6">
        <f t="shared" ca="1" si="41"/>
        <v>0</v>
      </c>
    </row>
    <row r="52" spans="1:82" ht="12.9" customHeight="1" x14ac:dyDescent="0.2">
      <c r="A52" s="67" t="s">
        <v>93</v>
      </c>
      <c r="B52" s="150">
        <v>37</v>
      </c>
      <c r="C52" s="69"/>
      <c r="D52" s="68"/>
      <c r="E52" s="70"/>
      <c r="F52" s="99">
        <v>2019</v>
      </c>
      <c r="G52" s="71"/>
      <c r="H52" s="72">
        <f ca="1">IF(E52=VLOOKUP(F52,Liste!$A$3:$B$13,2,FALSE),GANTT!G52,IF((GANTT!E52+GANTT!G52)&gt;VLOOKUP(GANTT!F52,Liste!$A$3:$B$13,2,FALSE),(GANTT!E52+GANTT!G52-VLOOKUP(GANTT!F52,Liste!$A$3:$B$13,2,FALSE)),GANTT!E52+GANTT!G52))</f>
        <v>0</v>
      </c>
      <c r="I52" s="73">
        <f ca="1">IF(OR(E52=VLOOKUP(F52,Liste!$A$3:$B$13,2,FALSE),(GANTT!E52+GANTT!G52)&gt;VLOOKUP(F52,Liste!$A$3:$B$13,2,FALSE)),GANTT!F52+1,GANTT!F52)</f>
        <v>2019</v>
      </c>
      <c r="J52" s="70">
        <f t="shared" si="42"/>
        <v>0</v>
      </c>
      <c r="K52" s="71">
        <f t="shared" si="37"/>
        <v>2019</v>
      </c>
      <c r="L52" s="71">
        <f t="shared" si="38"/>
        <v>0</v>
      </c>
      <c r="M52" s="71">
        <f t="shared" ca="1" si="43"/>
        <v>0</v>
      </c>
      <c r="N52" s="74">
        <f t="shared" ca="1" si="40"/>
        <v>2019</v>
      </c>
      <c r="O52" s="111">
        <v>0</v>
      </c>
      <c r="P52" s="64" t="str">
        <f t="shared" ca="1" si="7"/>
        <v>En retard</v>
      </c>
      <c r="Q52" s="65"/>
      <c r="R52" s="66" t="str">
        <f t="shared" ca="1" si="68"/>
        <v/>
      </c>
      <c r="S52" s="66" t="str">
        <f t="shared" ca="1" si="68"/>
        <v/>
      </c>
      <c r="T52" s="66" t="str">
        <f t="shared" ca="1" si="68"/>
        <v/>
      </c>
      <c r="U52" s="66" t="str">
        <f t="shared" ca="1" si="68"/>
        <v/>
      </c>
      <c r="V52" s="66" t="str">
        <f t="shared" ca="1" si="68"/>
        <v/>
      </c>
      <c r="W52" s="66" t="str">
        <f t="shared" ca="1" si="68"/>
        <v/>
      </c>
      <c r="X52" s="66" t="str">
        <f t="shared" ca="1" si="68"/>
        <v/>
      </c>
      <c r="Y52" s="66" t="str">
        <f t="shared" ca="1" si="68"/>
        <v/>
      </c>
      <c r="Z52" s="66" t="str">
        <f t="shared" ca="1" si="68"/>
        <v/>
      </c>
      <c r="AA52" s="66" t="str">
        <f t="shared" ca="1" si="68"/>
        <v/>
      </c>
      <c r="AB52" s="66" t="str">
        <f t="shared" ca="1" si="69"/>
        <v/>
      </c>
      <c r="AC52" s="66" t="str">
        <f t="shared" ca="1" si="69"/>
        <v/>
      </c>
      <c r="AD52" s="66" t="str">
        <f t="shared" ca="1" si="69"/>
        <v/>
      </c>
      <c r="AE52" s="66" t="str">
        <f t="shared" ca="1" si="69"/>
        <v/>
      </c>
      <c r="AF52" s="66" t="str">
        <f t="shared" ca="1" si="69"/>
        <v/>
      </c>
      <c r="AG52" s="66" t="str">
        <f t="shared" ca="1" si="69"/>
        <v/>
      </c>
      <c r="AH52" s="66" t="str">
        <f t="shared" ca="1" si="69"/>
        <v/>
      </c>
      <c r="AI52" s="66" t="str">
        <f t="shared" ca="1" si="69"/>
        <v/>
      </c>
      <c r="AJ52" s="66" t="str">
        <f t="shared" ca="1" si="69"/>
        <v/>
      </c>
      <c r="AK52" s="66" t="str">
        <f t="shared" ca="1" si="69"/>
        <v/>
      </c>
      <c r="AL52" s="66" t="str">
        <f t="shared" ca="1" si="70"/>
        <v/>
      </c>
      <c r="AM52" s="66" t="str">
        <f t="shared" ca="1" si="70"/>
        <v/>
      </c>
      <c r="AN52" s="66" t="str">
        <f t="shared" ca="1" si="70"/>
        <v/>
      </c>
      <c r="AO52" s="66" t="str">
        <f t="shared" ca="1" si="70"/>
        <v/>
      </c>
      <c r="AP52" s="66" t="str">
        <f t="shared" ca="1" si="70"/>
        <v/>
      </c>
      <c r="AQ52" s="66" t="str">
        <f t="shared" ca="1" si="70"/>
        <v/>
      </c>
      <c r="AR52" s="66" t="str">
        <f t="shared" ca="1" si="70"/>
        <v/>
      </c>
      <c r="AS52" s="66" t="str">
        <f t="shared" ca="1" si="70"/>
        <v/>
      </c>
      <c r="AT52" s="66" t="str">
        <f t="shared" ca="1" si="70"/>
        <v/>
      </c>
      <c r="AU52" s="66" t="str">
        <f t="shared" ca="1" si="70"/>
        <v/>
      </c>
      <c r="AV52" s="66" t="str">
        <f t="shared" ca="1" si="71"/>
        <v/>
      </c>
      <c r="AW52" s="66" t="str">
        <f t="shared" ca="1" si="71"/>
        <v/>
      </c>
      <c r="AX52" s="66" t="str">
        <f t="shared" ca="1" si="71"/>
        <v/>
      </c>
      <c r="AY52" s="66" t="str">
        <f t="shared" ca="1" si="71"/>
        <v/>
      </c>
      <c r="AZ52" s="66" t="str">
        <f t="shared" ca="1" si="71"/>
        <v/>
      </c>
      <c r="BA52" s="66" t="str">
        <f t="shared" ca="1" si="71"/>
        <v/>
      </c>
      <c r="BB52" s="66" t="str">
        <f t="shared" ca="1" si="71"/>
        <v/>
      </c>
      <c r="BC52" s="66" t="str">
        <f t="shared" ca="1" si="71"/>
        <v/>
      </c>
      <c r="BD52" s="66" t="str">
        <f t="shared" ca="1" si="71"/>
        <v/>
      </c>
      <c r="BE52" s="66" t="str">
        <f t="shared" ca="1" si="71"/>
        <v/>
      </c>
      <c r="BF52" s="66" t="str">
        <f t="shared" ca="1" si="72"/>
        <v/>
      </c>
      <c r="BG52" s="66" t="str">
        <f t="shared" ca="1" si="72"/>
        <v/>
      </c>
      <c r="BH52" s="66" t="str">
        <f t="shared" ca="1" si="72"/>
        <v/>
      </c>
      <c r="BI52" s="66" t="str">
        <f t="shared" ca="1" si="72"/>
        <v/>
      </c>
      <c r="BJ52" s="66" t="str">
        <f t="shared" ca="1" si="72"/>
        <v/>
      </c>
      <c r="BK52" s="66" t="str">
        <f t="shared" ca="1" si="72"/>
        <v/>
      </c>
      <c r="BL52" s="66" t="str">
        <f t="shared" ca="1" si="72"/>
        <v/>
      </c>
      <c r="BM52" s="66" t="str">
        <f t="shared" ca="1" si="72"/>
        <v/>
      </c>
      <c r="BN52" s="66" t="str">
        <f t="shared" ca="1" si="72"/>
        <v/>
      </c>
      <c r="BO52" s="66" t="str">
        <f t="shared" ca="1" si="72"/>
        <v/>
      </c>
      <c r="BP52" s="66" t="str">
        <f t="shared" ca="1" si="73"/>
        <v/>
      </c>
      <c r="BQ52" s="66" t="str">
        <f t="shared" ca="1" si="73"/>
        <v/>
      </c>
      <c r="BR52" s="66" t="str">
        <f t="shared" ca="1" si="73"/>
        <v/>
      </c>
      <c r="BS52" s="66" t="str">
        <f t="shared" ca="1" si="73"/>
        <v/>
      </c>
      <c r="BT52" s="66" t="str">
        <f t="shared" ca="1" si="73"/>
        <v/>
      </c>
      <c r="BU52" s="66" t="str">
        <f t="shared" ca="1" si="73"/>
        <v/>
      </c>
      <c r="BV52" s="66" t="str">
        <f t="shared" ca="1" si="73"/>
        <v/>
      </c>
      <c r="BW52" s="66" t="str">
        <f t="shared" ca="1" si="73"/>
        <v/>
      </c>
      <c r="BX52" s="66" t="str">
        <f t="shared" ca="1" si="73"/>
        <v/>
      </c>
      <c r="BY52" s="66" t="str">
        <f t="shared" ca="1" si="73"/>
        <v/>
      </c>
      <c r="BZ52" s="6" t="str">
        <f t="shared" ca="1" si="23"/>
        <v>NO</v>
      </c>
      <c r="CA52" s="6" t="str">
        <f t="shared" ca="1" si="14"/>
        <v/>
      </c>
      <c r="CB52" s="7">
        <f t="shared" si="15"/>
        <v>43458</v>
      </c>
      <c r="CC52" s="7">
        <f t="shared" ca="1" si="16"/>
        <v>43458</v>
      </c>
      <c r="CD52" s="6">
        <f t="shared" ca="1" si="41"/>
        <v>0</v>
      </c>
    </row>
    <row r="53" spans="1:82" ht="12.9" customHeight="1" x14ac:dyDescent="0.2">
      <c r="A53" s="67" t="s">
        <v>94</v>
      </c>
      <c r="B53" s="150">
        <v>38</v>
      </c>
      <c r="C53" s="69"/>
      <c r="D53" s="68"/>
      <c r="E53" s="70"/>
      <c r="F53" s="99">
        <v>2019</v>
      </c>
      <c r="G53" s="71"/>
      <c r="H53" s="72">
        <f ca="1">IF(E53=VLOOKUP(F53,Liste!$A$3:$B$13,2,FALSE),GANTT!G53,IF((GANTT!E53+GANTT!G53)&gt;VLOOKUP(GANTT!F53,Liste!$A$3:$B$13,2,FALSE),(GANTT!E53+GANTT!G53-VLOOKUP(GANTT!F53,Liste!$A$3:$B$13,2,FALSE)),GANTT!E53+GANTT!G53))</f>
        <v>0</v>
      </c>
      <c r="I53" s="73">
        <f ca="1">IF(OR(E53=VLOOKUP(F53,Liste!$A$3:$B$13,2,FALSE),(GANTT!E53+GANTT!G53)&gt;VLOOKUP(F53,Liste!$A$3:$B$13,2,FALSE)),GANTT!F53+1,GANTT!F53)</f>
        <v>2019</v>
      </c>
      <c r="J53" s="70">
        <f t="shared" si="42"/>
        <v>0</v>
      </c>
      <c r="K53" s="71">
        <f t="shared" si="37"/>
        <v>2019</v>
      </c>
      <c r="L53" s="71">
        <f t="shared" si="38"/>
        <v>0</v>
      </c>
      <c r="M53" s="71">
        <f t="shared" ca="1" si="43"/>
        <v>0</v>
      </c>
      <c r="N53" s="74">
        <f t="shared" ca="1" si="40"/>
        <v>2019</v>
      </c>
      <c r="O53" s="111">
        <v>0</v>
      </c>
      <c r="P53" s="64" t="str">
        <f t="shared" ca="1" si="7"/>
        <v>En retard</v>
      </c>
      <c r="Q53" s="65"/>
      <c r="R53" s="66" t="str">
        <f t="shared" ca="1" si="68"/>
        <v/>
      </c>
      <c r="S53" s="66" t="str">
        <f t="shared" ca="1" si="68"/>
        <v/>
      </c>
      <c r="T53" s="66" t="str">
        <f t="shared" ca="1" si="68"/>
        <v/>
      </c>
      <c r="U53" s="66" t="str">
        <f t="shared" ca="1" si="68"/>
        <v/>
      </c>
      <c r="V53" s="66" t="str">
        <f t="shared" ca="1" si="68"/>
        <v/>
      </c>
      <c r="W53" s="66" t="str">
        <f t="shared" ca="1" si="68"/>
        <v/>
      </c>
      <c r="X53" s="66" t="str">
        <f t="shared" ca="1" si="68"/>
        <v/>
      </c>
      <c r="Y53" s="66" t="str">
        <f t="shared" ca="1" si="68"/>
        <v/>
      </c>
      <c r="Z53" s="66" t="str">
        <f t="shared" ca="1" si="68"/>
        <v/>
      </c>
      <c r="AA53" s="66" t="str">
        <f t="shared" ca="1" si="68"/>
        <v/>
      </c>
      <c r="AB53" s="66" t="str">
        <f t="shared" ca="1" si="69"/>
        <v/>
      </c>
      <c r="AC53" s="66" t="str">
        <f t="shared" ca="1" si="69"/>
        <v/>
      </c>
      <c r="AD53" s="66" t="str">
        <f t="shared" ca="1" si="69"/>
        <v/>
      </c>
      <c r="AE53" s="66" t="str">
        <f t="shared" ca="1" si="69"/>
        <v/>
      </c>
      <c r="AF53" s="66" t="str">
        <f t="shared" ca="1" si="69"/>
        <v/>
      </c>
      <c r="AG53" s="66" t="str">
        <f t="shared" ca="1" si="69"/>
        <v/>
      </c>
      <c r="AH53" s="66" t="str">
        <f t="shared" ca="1" si="69"/>
        <v/>
      </c>
      <c r="AI53" s="66" t="str">
        <f t="shared" ca="1" si="69"/>
        <v/>
      </c>
      <c r="AJ53" s="66" t="str">
        <f t="shared" ca="1" si="69"/>
        <v/>
      </c>
      <c r="AK53" s="66" t="str">
        <f t="shared" ca="1" si="69"/>
        <v/>
      </c>
      <c r="AL53" s="66" t="str">
        <f t="shared" ca="1" si="70"/>
        <v/>
      </c>
      <c r="AM53" s="66" t="str">
        <f t="shared" ca="1" si="70"/>
        <v/>
      </c>
      <c r="AN53" s="66" t="str">
        <f t="shared" ca="1" si="70"/>
        <v/>
      </c>
      <c r="AO53" s="66" t="str">
        <f t="shared" ca="1" si="70"/>
        <v/>
      </c>
      <c r="AP53" s="66" t="str">
        <f t="shared" ca="1" si="70"/>
        <v/>
      </c>
      <c r="AQ53" s="66" t="str">
        <f t="shared" ca="1" si="70"/>
        <v/>
      </c>
      <c r="AR53" s="66" t="str">
        <f t="shared" ca="1" si="70"/>
        <v/>
      </c>
      <c r="AS53" s="66" t="str">
        <f t="shared" ca="1" si="70"/>
        <v/>
      </c>
      <c r="AT53" s="66" t="str">
        <f t="shared" ca="1" si="70"/>
        <v/>
      </c>
      <c r="AU53" s="66" t="str">
        <f t="shared" ca="1" si="70"/>
        <v/>
      </c>
      <c r="AV53" s="66" t="str">
        <f t="shared" ca="1" si="71"/>
        <v/>
      </c>
      <c r="AW53" s="66" t="str">
        <f t="shared" ca="1" si="71"/>
        <v/>
      </c>
      <c r="AX53" s="66" t="str">
        <f t="shared" ca="1" si="71"/>
        <v/>
      </c>
      <c r="AY53" s="66" t="str">
        <f t="shared" ca="1" si="71"/>
        <v/>
      </c>
      <c r="AZ53" s="66" t="str">
        <f t="shared" ca="1" si="71"/>
        <v/>
      </c>
      <c r="BA53" s="66" t="str">
        <f t="shared" ca="1" si="71"/>
        <v/>
      </c>
      <c r="BB53" s="66" t="str">
        <f t="shared" ca="1" si="71"/>
        <v/>
      </c>
      <c r="BC53" s="66" t="str">
        <f t="shared" ca="1" si="71"/>
        <v/>
      </c>
      <c r="BD53" s="66" t="str">
        <f t="shared" ca="1" si="71"/>
        <v/>
      </c>
      <c r="BE53" s="66" t="str">
        <f t="shared" ca="1" si="71"/>
        <v/>
      </c>
      <c r="BF53" s="66" t="str">
        <f t="shared" ca="1" si="72"/>
        <v/>
      </c>
      <c r="BG53" s="66" t="str">
        <f t="shared" ca="1" si="72"/>
        <v/>
      </c>
      <c r="BH53" s="66" t="str">
        <f t="shared" ca="1" si="72"/>
        <v/>
      </c>
      <c r="BI53" s="66" t="str">
        <f t="shared" ca="1" si="72"/>
        <v/>
      </c>
      <c r="BJ53" s="66" t="str">
        <f t="shared" ca="1" si="72"/>
        <v/>
      </c>
      <c r="BK53" s="66" t="str">
        <f t="shared" ca="1" si="72"/>
        <v/>
      </c>
      <c r="BL53" s="66" t="str">
        <f t="shared" ca="1" si="72"/>
        <v/>
      </c>
      <c r="BM53" s="66" t="str">
        <f t="shared" ca="1" si="72"/>
        <v/>
      </c>
      <c r="BN53" s="66" t="str">
        <f t="shared" ca="1" si="72"/>
        <v/>
      </c>
      <c r="BO53" s="66" t="str">
        <f t="shared" ca="1" si="72"/>
        <v/>
      </c>
      <c r="BP53" s="66" t="str">
        <f t="shared" ca="1" si="73"/>
        <v/>
      </c>
      <c r="BQ53" s="66" t="str">
        <f t="shared" ca="1" si="73"/>
        <v/>
      </c>
      <c r="BR53" s="66" t="str">
        <f t="shared" ca="1" si="73"/>
        <v/>
      </c>
      <c r="BS53" s="66" t="str">
        <f t="shared" ca="1" si="73"/>
        <v/>
      </c>
      <c r="BT53" s="66" t="str">
        <f t="shared" ca="1" si="73"/>
        <v/>
      </c>
      <c r="BU53" s="66" t="str">
        <f t="shared" ca="1" si="73"/>
        <v/>
      </c>
      <c r="BV53" s="66" t="str">
        <f t="shared" ca="1" si="73"/>
        <v/>
      </c>
      <c r="BW53" s="66" t="str">
        <f t="shared" ca="1" si="73"/>
        <v/>
      </c>
      <c r="BX53" s="66" t="str">
        <f t="shared" ca="1" si="73"/>
        <v/>
      </c>
      <c r="BY53" s="66" t="str">
        <f t="shared" ca="1" si="73"/>
        <v/>
      </c>
      <c r="BZ53" s="6" t="str">
        <f t="shared" ca="1" si="23"/>
        <v>NO</v>
      </c>
      <c r="CA53" s="6" t="str">
        <f t="shared" ca="1" si="14"/>
        <v/>
      </c>
      <c r="CB53" s="7">
        <f t="shared" si="15"/>
        <v>43458</v>
      </c>
      <c r="CC53" s="7">
        <f t="shared" ca="1" si="16"/>
        <v>43458</v>
      </c>
      <c r="CD53" s="6">
        <f t="shared" ca="1" si="41"/>
        <v>0</v>
      </c>
    </row>
    <row r="54" spans="1:82" ht="12.9" customHeight="1" x14ac:dyDescent="0.2">
      <c r="A54" s="67" t="s">
        <v>95</v>
      </c>
      <c r="B54" s="150">
        <v>39</v>
      </c>
      <c r="C54" s="69"/>
      <c r="D54" s="68"/>
      <c r="E54" s="70"/>
      <c r="F54" s="99">
        <v>2019</v>
      </c>
      <c r="G54" s="71"/>
      <c r="H54" s="72">
        <f ca="1">IF(E54=VLOOKUP(F54,Liste!$A$3:$B$13,2,FALSE),GANTT!G54,IF((GANTT!E54+GANTT!G54)&gt;VLOOKUP(GANTT!F54,Liste!$A$3:$B$13,2,FALSE),(GANTT!E54+GANTT!G54-VLOOKUP(GANTT!F54,Liste!$A$3:$B$13,2,FALSE)),GANTT!E54+GANTT!G54))</f>
        <v>0</v>
      </c>
      <c r="I54" s="73">
        <f ca="1">IF(OR(E54=VLOOKUP(F54,Liste!$A$3:$B$13,2,FALSE),(GANTT!E54+GANTT!G54)&gt;VLOOKUP(F54,Liste!$A$3:$B$13,2,FALSE)),GANTT!F54+1,GANTT!F54)</f>
        <v>2019</v>
      </c>
      <c r="J54" s="70">
        <f t="shared" si="42"/>
        <v>0</v>
      </c>
      <c r="K54" s="71">
        <f t="shared" si="37"/>
        <v>2019</v>
      </c>
      <c r="L54" s="71">
        <f t="shared" si="38"/>
        <v>0</v>
      </c>
      <c r="M54" s="71">
        <f t="shared" ca="1" si="43"/>
        <v>0</v>
      </c>
      <c r="N54" s="74">
        <f t="shared" ca="1" si="40"/>
        <v>2019</v>
      </c>
      <c r="O54" s="111">
        <v>0</v>
      </c>
      <c r="P54" s="64" t="str">
        <f t="shared" ca="1" si="7"/>
        <v>En retard</v>
      </c>
      <c r="Q54" s="65"/>
      <c r="R54" s="66" t="str">
        <f t="shared" ca="1" si="68"/>
        <v/>
      </c>
      <c r="S54" s="66" t="str">
        <f t="shared" ca="1" si="68"/>
        <v/>
      </c>
      <c r="T54" s="66" t="str">
        <f t="shared" ca="1" si="68"/>
        <v/>
      </c>
      <c r="U54" s="66" t="str">
        <f t="shared" ca="1" si="68"/>
        <v/>
      </c>
      <c r="V54" s="66" t="str">
        <f t="shared" ca="1" si="68"/>
        <v/>
      </c>
      <c r="W54" s="66" t="str">
        <f t="shared" ca="1" si="68"/>
        <v/>
      </c>
      <c r="X54" s="66" t="str">
        <f t="shared" ca="1" si="68"/>
        <v/>
      </c>
      <c r="Y54" s="66" t="str">
        <f t="shared" ca="1" si="68"/>
        <v/>
      </c>
      <c r="Z54" s="66" t="str">
        <f t="shared" ca="1" si="68"/>
        <v/>
      </c>
      <c r="AA54" s="66" t="str">
        <f t="shared" ca="1" si="68"/>
        <v/>
      </c>
      <c r="AB54" s="66" t="str">
        <f t="shared" ca="1" si="69"/>
        <v/>
      </c>
      <c r="AC54" s="66" t="str">
        <f t="shared" ca="1" si="69"/>
        <v/>
      </c>
      <c r="AD54" s="66" t="str">
        <f t="shared" ca="1" si="69"/>
        <v/>
      </c>
      <c r="AE54" s="66" t="str">
        <f t="shared" ca="1" si="69"/>
        <v/>
      </c>
      <c r="AF54" s="66" t="str">
        <f t="shared" ca="1" si="69"/>
        <v/>
      </c>
      <c r="AG54" s="66" t="str">
        <f t="shared" ca="1" si="69"/>
        <v/>
      </c>
      <c r="AH54" s="66" t="str">
        <f t="shared" ca="1" si="69"/>
        <v/>
      </c>
      <c r="AI54" s="66" t="str">
        <f t="shared" ca="1" si="69"/>
        <v/>
      </c>
      <c r="AJ54" s="66" t="str">
        <f t="shared" ca="1" si="69"/>
        <v/>
      </c>
      <c r="AK54" s="66" t="str">
        <f t="shared" ca="1" si="69"/>
        <v/>
      </c>
      <c r="AL54" s="66" t="str">
        <f t="shared" ca="1" si="70"/>
        <v/>
      </c>
      <c r="AM54" s="66" t="str">
        <f t="shared" ca="1" si="70"/>
        <v/>
      </c>
      <c r="AN54" s="66" t="str">
        <f t="shared" ca="1" si="70"/>
        <v/>
      </c>
      <c r="AO54" s="66" t="str">
        <f t="shared" ca="1" si="70"/>
        <v/>
      </c>
      <c r="AP54" s="66" t="str">
        <f t="shared" ca="1" si="70"/>
        <v/>
      </c>
      <c r="AQ54" s="66" t="str">
        <f t="shared" ca="1" si="70"/>
        <v/>
      </c>
      <c r="AR54" s="66" t="str">
        <f t="shared" ca="1" si="70"/>
        <v/>
      </c>
      <c r="AS54" s="66" t="str">
        <f t="shared" ca="1" si="70"/>
        <v/>
      </c>
      <c r="AT54" s="66" t="str">
        <f t="shared" ca="1" si="70"/>
        <v/>
      </c>
      <c r="AU54" s="66" t="str">
        <f t="shared" ca="1" si="70"/>
        <v/>
      </c>
      <c r="AV54" s="66" t="str">
        <f t="shared" ca="1" si="71"/>
        <v/>
      </c>
      <c r="AW54" s="66" t="str">
        <f t="shared" ca="1" si="71"/>
        <v/>
      </c>
      <c r="AX54" s="66" t="str">
        <f t="shared" ca="1" si="71"/>
        <v/>
      </c>
      <c r="AY54" s="66" t="str">
        <f t="shared" ca="1" si="71"/>
        <v/>
      </c>
      <c r="AZ54" s="66" t="str">
        <f t="shared" ca="1" si="71"/>
        <v/>
      </c>
      <c r="BA54" s="66" t="str">
        <f t="shared" ca="1" si="71"/>
        <v/>
      </c>
      <c r="BB54" s="66" t="str">
        <f t="shared" ca="1" si="71"/>
        <v/>
      </c>
      <c r="BC54" s="66" t="str">
        <f t="shared" ca="1" si="71"/>
        <v/>
      </c>
      <c r="BD54" s="66" t="str">
        <f t="shared" ca="1" si="71"/>
        <v/>
      </c>
      <c r="BE54" s="66" t="str">
        <f t="shared" ca="1" si="71"/>
        <v/>
      </c>
      <c r="BF54" s="66" t="str">
        <f t="shared" ca="1" si="72"/>
        <v/>
      </c>
      <c r="BG54" s="66" t="str">
        <f t="shared" ca="1" si="72"/>
        <v/>
      </c>
      <c r="BH54" s="66" t="str">
        <f t="shared" ca="1" si="72"/>
        <v/>
      </c>
      <c r="BI54" s="66" t="str">
        <f t="shared" ca="1" si="72"/>
        <v/>
      </c>
      <c r="BJ54" s="66" t="str">
        <f t="shared" ca="1" si="72"/>
        <v/>
      </c>
      <c r="BK54" s="66" t="str">
        <f t="shared" ca="1" si="72"/>
        <v/>
      </c>
      <c r="BL54" s="66" t="str">
        <f t="shared" ca="1" si="72"/>
        <v/>
      </c>
      <c r="BM54" s="66" t="str">
        <f t="shared" ca="1" si="72"/>
        <v/>
      </c>
      <c r="BN54" s="66" t="str">
        <f t="shared" ca="1" si="72"/>
        <v/>
      </c>
      <c r="BO54" s="66" t="str">
        <f t="shared" ca="1" si="72"/>
        <v/>
      </c>
      <c r="BP54" s="66" t="str">
        <f t="shared" ca="1" si="73"/>
        <v/>
      </c>
      <c r="BQ54" s="66" t="str">
        <f t="shared" ca="1" si="73"/>
        <v/>
      </c>
      <c r="BR54" s="66" t="str">
        <f t="shared" ca="1" si="73"/>
        <v/>
      </c>
      <c r="BS54" s="66" t="str">
        <f t="shared" ca="1" si="73"/>
        <v/>
      </c>
      <c r="BT54" s="66" t="str">
        <f t="shared" ca="1" si="73"/>
        <v/>
      </c>
      <c r="BU54" s="66" t="str">
        <f t="shared" ca="1" si="73"/>
        <v/>
      </c>
      <c r="BV54" s="66" t="str">
        <f t="shared" ca="1" si="73"/>
        <v/>
      </c>
      <c r="BW54" s="66" t="str">
        <f t="shared" ca="1" si="73"/>
        <v/>
      </c>
      <c r="BX54" s="66" t="str">
        <f t="shared" ca="1" si="73"/>
        <v/>
      </c>
      <c r="BY54" s="66" t="str">
        <f t="shared" ca="1" si="73"/>
        <v/>
      </c>
      <c r="BZ54" s="6" t="str">
        <f t="shared" ca="1" si="23"/>
        <v>NO</v>
      </c>
      <c r="CA54" s="6" t="str">
        <f t="shared" ca="1" si="14"/>
        <v/>
      </c>
      <c r="CB54" s="7">
        <f t="shared" si="15"/>
        <v>43458</v>
      </c>
      <c r="CC54" s="7">
        <f t="shared" ca="1" si="16"/>
        <v>43458</v>
      </c>
      <c r="CD54" s="6">
        <f t="shared" ca="1" si="41"/>
        <v>0</v>
      </c>
    </row>
    <row r="55" spans="1:82" ht="12.9" customHeight="1" x14ac:dyDescent="0.2">
      <c r="A55" s="67" t="s">
        <v>20</v>
      </c>
      <c r="B55" s="150">
        <v>40</v>
      </c>
      <c r="C55" s="69"/>
      <c r="D55" s="68"/>
      <c r="E55" s="70"/>
      <c r="F55" s="99">
        <v>2019</v>
      </c>
      <c r="G55" s="71"/>
      <c r="H55" s="72">
        <f ca="1">IF(E55=VLOOKUP(F55,Liste!$A$3:$B$13,2,FALSE),GANTT!G55,IF((GANTT!E55+GANTT!G55)&gt;VLOOKUP(GANTT!F55,Liste!$A$3:$B$13,2,FALSE),(GANTT!E55+GANTT!G55-VLOOKUP(GANTT!F55,Liste!$A$3:$B$13,2,FALSE)),GANTT!E55+GANTT!G55))</f>
        <v>0</v>
      </c>
      <c r="I55" s="73">
        <f ca="1">IF(OR(E55=VLOOKUP(F55,Liste!$A$3:$B$13,2,FALSE),(GANTT!E55+GANTT!G55)&gt;VLOOKUP(F55,Liste!$A$3:$B$13,2,FALSE)),GANTT!F55+1,GANTT!F55)</f>
        <v>2019</v>
      </c>
      <c r="J55" s="70">
        <f t="shared" si="42"/>
        <v>0</v>
      </c>
      <c r="K55" s="71">
        <f t="shared" si="37"/>
        <v>2019</v>
      </c>
      <c r="L55" s="71">
        <f t="shared" si="38"/>
        <v>0</v>
      </c>
      <c r="M55" s="71">
        <f t="shared" ca="1" si="43"/>
        <v>0</v>
      </c>
      <c r="N55" s="74">
        <f t="shared" ca="1" si="40"/>
        <v>2019</v>
      </c>
      <c r="O55" s="111">
        <v>0</v>
      </c>
      <c r="P55" s="64" t="str">
        <f t="shared" ca="1" si="7"/>
        <v>En retard</v>
      </c>
      <c r="Q55" s="65"/>
      <c r="R55" s="66" t="str">
        <f t="shared" ca="1" si="68"/>
        <v/>
      </c>
      <c r="S55" s="66" t="str">
        <f t="shared" ca="1" si="68"/>
        <v/>
      </c>
      <c r="T55" s="66" t="str">
        <f t="shared" ca="1" si="68"/>
        <v/>
      </c>
      <c r="U55" s="66" t="str">
        <f t="shared" ca="1" si="68"/>
        <v/>
      </c>
      <c r="V55" s="66" t="str">
        <f t="shared" ca="1" si="68"/>
        <v/>
      </c>
      <c r="W55" s="66" t="str">
        <f t="shared" ca="1" si="68"/>
        <v/>
      </c>
      <c r="X55" s="66" t="str">
        <f t="shared" ca="1" si="68"/>
        <v/>
      </c>
      <c r="Y55" s="66" t="str">
        <f t="shared" ca="1" si="68"/>
        <v/>
      </c>
      <c r="Z55" s="66" t="str">
        <f t="shared" ca="1" si="68"/>
        <v/>
      </c>
      <c r="AA55" s="66" t="str">
        <f t="shared" ca="1" si="68"/>
        <v/>
      </c>
      <c r="AB55" s="66" t="str">
        <f t="shared" ca="1" si="69"/>
        <v/>
      </c>
      <c r="AC55" s="66" t="str">
        <f t="shared" ca="1" si="69"/>
        <v/>
      </c>
      <c r="AD55" s="66" t="str">
        <f t="shared" ca="1" si="69"/>
        <v/>
      </c>
      <c r="AE55" s="66" t="str">
        <f t="shared" ca="1" si="69"/>
        <v/>
      </c>
      <c r="AF55" s="66" t="str">
        <f t="shared" ca="1" si="69"/>
        <v/>
      </c>
      <c r="AG55" s="66" t="str">
        <f t="shared" ca="1" si="69"/>
        <v/>
      </c>
      <c r="AH55" s="66" t="str">
        <f t="shared" ca="1" si="69"/>
        <v/>
      </c>
      <c r="AI55" s="66" t="str">
        <f t="shared" ca="1" si="69"/>
        <v/>
      </c>
      <c r="AJ55" s="66" t="str">
        <f t="shared" ca="1" si="69"/>
        <v/>
      </c>
      <c r="AK55" s="66" t="str">
        <f t="shared" ca="1" si="69"/>
        <v/>
      </c>
      <c r="AL55" s="66" t="str">
        <f t="shared" ca="1" si="70"/>
        <v/>
      </c>
      <c r="AM55" s="66" t="str">
        <f t="shared" ca="1" si="70"/>
        <v/>
      </c>
      <c r="AN55" s="66" t="str">
        <f t="shared" ca="1" si="70"/>
        <v/>
      </c>
      <c r="AO55" s="66" t="str">
        <f t="shared" ca="1" si="70"/>
        <v/>
      </c>
      <c r="AP55" s="66" t="str">
        <f t="shared" ca="1" si="70"/>
        <v/>
      </c>
      <c r="AQ55" s="66" t="str">
        <f t="shared" ca="1" si="70"/>
        <v/>
      </c>
      <c r="AR55" s="66" t="str">
        <f t="shared" ca="1" si="70"/>
        <v/>
      </c>
      <c r="AS55" s="66" t="str">
        <f t="shared" ca="1" si="70"/>
        <v/>
      </c>
      <c r="AT55" s="66" t="str">
        <f t="shared" ca="1" si="70"/>
        <v/>
      </c>
      <c r="AU55" s="66" t="str">
        <f t="shared" ca="1" si="70"/>
        <v/>
      </c>
      <c r="AV55" s="66" t="str">
        <f t="shared" ca="1" si="71"/>
        <v/>
      </c>
      <c r="AW55" s="66" t="str">
        <f t="shared" ca="1" si="71"/>
        <v/>
      </c>
      <c r="AX55" s="66" t="str">
        <f t="shared" ca="1" si="71"/>
        <v/>
      </c>
      <c r="AY55" s="66" t="str">
        <f t="shared" ca="1" si="71"/>
        <v/>
      </c>
      <c r="AZ55" s="66" t="str">
        <f t="shared" ca="1" si="71"/>
        <v/>
      </c>
      <c r="BA55" s="66" t="str">
        <f t="shared" ca="1" si="71"/>
        <v/>
      </c>
      <c r="BB55" s="66" t="str">
        <f t="shared" ca="1" si="71"/>
        <v/>
      </c>
      <c r="BC55" s="66" t="str">
        <f t="shared" ca="1" si="71"/>
        <v/>
      </c>
      <c r="BD55" s="66" t="str">
        <f t="shared" ca="1" si="71"/>
        <v/>
      </c>
      <c r="BE55" s="66" t="str">
        <f t="shared" ca="1" si="71"/>
        <v/>
      </c>
      <c r="BF55" s="66" t="str">
        <f t="shared" ca="1" si="72"/>
        <v/>
      </c>
      <c r="BG55" s="66" t="str">
        <f t="shared" ca="1" si="72"/>
        <v/>
      </c>
      <c r="BH55" s="66" t="str">
        <f t="shared" ca="1" si="72"/>
        <v/>
      </c>
      <c r="BI55" s="66" t="str">
        <f t="shared" ca="1" si="72"/>
        <v/>
      </c>
      <c r="BJ55" s="66" t="str">
        <f t="shared" ca="1" si="72"/>
        <v/>
      </c>
      <c r="BK55" s="66" t="str">
        <f t="shared" ca="1" si="72"/>
        <v/>
      </c>
      <c r="BL55" s="66" t="str">
        <f t="shared" ca="1" si="72"/>
        <v/>
      </c>
      <c r="BM55" s="66" t="str">
        <f t="shared" ca="1" si="72"/>
        <v/>
      </c>
      <c r="BN55" s="66" t="str">
        <f t="shared" ca="1" si="72"/>
        <v/>
      </c>
      <c r="BO55" s="66" t="str">
        <f t="shared" ca="1" si="72"/>
        <v/>
      </c>
      <c r="BP55" s="66" t="str">
        <f t="shared" ca="1" si="73"/>
        <v/>
      </c>
      <c r="BQ55" s="66" t="str">
        <f t="shared" ca="1" si="73"/>
        <v/>
      </c>
      <c r="BR55" s="66" t="str">
        <f t="shared" ca="1" si="73"/>
        <v/>
      </c>
      <c r="BS55" s="66" t="str">
        <f t="shared" ca="1" si="73"/>
        <v/>
      </c>
      <c r="BT55" s="66" t="str">
        <f t="shared" ca="1" si="73"/>
        <v/>
      </c>
      <c r="BU55" s="66" t="str">
        <f t="shared" ca="1" si="73"/>
        <v/>
      </c>
      <c r="BV55" s="66" t="str">
        <f t="shared" ca="1" si="73"/>
        <v/>
      </c>
      <c r="BW55" s="66" t="str">
        <f t="shared" ca="1" si="73"/>
        <v/>
      </c>
      <c r="BX55" s="66" t="str">
        <f t="shared" ca="1" si="73"/>
        <v/>
      </c>
      <c r="BY55" s="66" t="str">
        <f t="shared" ca="1" si="73"/>
        <v/>
      </c>
      <c r="BZ55" s="6" t="str">
        <f t="shared" ca="1" si="23"/>
        <v>NO</v>
      </c>
      <c r="CA55" s="6" t="str">
        <f t="shared" ca="1" si="14"/>
        <v/>
      </c>
      <c r="CB55" s="7">
        <f t="shared" si="15"/>
        <v>43458</v>
      </c>
      <c r="CC55" s="7">
        <f t="shared" ca="1" si="16"/>
        <v>43458</v>
      </c>
      <c r="CD55" s="6">
        <f t="shared" ca="1" si="41"/>
        <v>0</v>
      </c>
    </row>
    <row r="56" spans="1:82" ht="12.9" customHeight="1" x14ac:dyDescent="0.2">
      <c r="A56" s="67" t="s">
        <v>21</v>
      </c>
      <c r="B56" s="150">
        <v>41</v>
      </c>
      <c r="C56" s="69"/>
      <c r="D56" s="68"/>
      <c r="E56" s="70"/>
      <c r="F56" s="99">
        <v>2019</v>
      </c>
      <c r="G56" s="71"/>
      <c r="H56" s="72">
        <f ca="1">IF(E56=VLOOKUP(F56,Liste!$A$3:$B$13,2,FALSE),GANTT!G56,IF((GANTT!E56+GANTT!G56)&gt;VLOOKUP(GANTT!F56,Liste!$A$3:$B$13,2,FALSE),(GANTT!E56+GANTT!G56-VLOOKUP(GANTT!F56,Liste!$A$3:$B$13,2,FALSE)),GANTT!E56+GANTT!G56))</f>
        <v>0</v>
      </c>
      <c r="I56" s="73">
        <f ca="1">IF(OR(E56=VLOOKUP(F56,Liste!$A$3:$B$13,2,FALSE),(GANTT!E56+GANTT!G56)&gt;VLOOKUP(F56,Liste!$A$3:$B$13,2,FALSE)),GANTT!F56+1,GANTT!F56)</f>
        <v>2019</v>
      </c>
      <c r="J56" s="70">
        <f t="shared" si="42"/>
        <v>0</v>
      </c>
      <c r="K56" s="71">
        <f t="shared" si="37"/>
        <v>2019</v>
      </c>
      <c r="L56" s="71">
        <f t="shared" si="38"/>
        <v>0</v>
      </c>
      <c r="M56" s="71">
        <f t="shared" ca="1" si="43"/>
        <v>0</v>
      </c>
      <c r="N56" s="74">
        <f t="shared" ca="1" si="40"/>
        <v>2019</v>
      </c>
      <c r="O56" s="111">
        <v>0</v>
      </c>
      <c r="P56" s="64" t="str">
        <f t="shared" ca="1" si="7"/>
        <v>En retard</v>
      </c>
      <c r="Q56" s="65"/>
      <c r="R56" s="66" t="str">
        <f t="shared" ca="1" si="68"/>
        <v/>
      </c>
      <c r="S56" s="66" t="str">
        <f t="shared" ca="1" si="68"/>
        <v/>
      </c>
      <c r="T56" s="66" t="str">
        <f t="shared" ca="1" si="68"/>
        <v/>
      </c>
      <c r="U56" s="66" t="str">
        <f t="shared" ca="1" si="68"/>
        <v/>
      </c>
      <c r="V56" s="66" t="str">
        <f t="shared" ca="1" si="68"/>
        <v/>
      </c>
      <c r="W56" s="66" t="str">
        <f t="shared" ca="1" si="68"/>
        <v/>
      </c>
      <c r="X56" s="66" t="str">
        <f t="shared" ca="1" si="68"/>
        <v/>
      </c>
      <c r="Y56" s="66" t="str">
        <f t="shared" ca="1" si="68"/>
        <v/>
      </c>
      <c r="Z56" s="66" t="str">
        <f t="shared" ca="1" si="68"/>
        <v/>
      </c>
      <c r="AA56" s="66" t="str">
        <f t="shared" ca="1" si="68"/>
        <v/>
      </c>
      <c r="AB56" s="66" t="str">
        <f t="shared" ca="1" si="69"/>
        <v/>
      </c>
      <c r="AC56" s="66" t="str">
        <f t="shared" ca="1" si="69"/>
        <v/>
      </c>
      <c r="AD56" s="66" t="str">
        <f t="shared" ca="1" si="69"/>
        <v/>
      </c>
      <c r="AE56" s="66" t="str">
        <f t="shared" ca="1" si="69"/>
        <v/>
      </c>
      <c r="AF56" s="66" t="str">
        <f t="shared" ca="1" si="69"/>
        <v/>
      </c>
      <c r="AG56" s="66" t="str">
        <f t="shared" ca="1" si="69"/>
        <v/>
      </c>
      <c r="AH56" s="66" t="str">
        <f t="shared" ca="1" si="69"/>
        <v/>
      </c>
      <c r="AI56" s="66" t="str">
        <f t="shared" ca="1" si="69"/>
        <v/>
      </c>
      <c r="AJ56" s="66" t="str">
        <f t="shared" ca="1" si="69"/>
        <v/>
      </c>
      <c r="AK56" s="66" t="str">
        <f t="shared" ca="1" si="69"/>
        <v/>
      </c>
      <c r="AL56" s="66" t="str">
        <f t="shared" ca="1" si="70"/>
        <v/>
      </c>
      <c r="AM56" s="66" t="str">
        <f t="shared" ca="1" si="70"/>
        <v/>
      </c>
      <c r="AN56" s="66" t="str">
        <f t="shared" ca="1" si="70"/>
        <v/>
      </c>
      <c r="AO56" s="66" t="str">
        <f t="shared" ca="1" si="70"/>
        <v/>
      </c>
      <c r="AP56" s="66" t="str">
        <f t="shared" ca="1" si="70"/>
        <v/>
      </c>
      <c r="AQ56" s="66" t="str">
        <f t="shared" ca="1" si="70"/>
        <v/>
      </c>
      <c r="AR56" s="66" t="str">
        <f t="shared" ca="1" si="70"/>
        <v/>
      </c>
      <c r="AS56" s="66" t="str">
        <f t="shared" ca="1" si="70"/>
        <v/>
      </c>
      <c r="AT56" s="66" t="str">
        <f t="shared" ca="1" si="70"/>
        <v/>
      </c>
      <c r="AU56" s="66" t="str">
        <f t="shared" ca="1" si="70"/>
        <v/>
      </c>
      <c r="AV56" s="66" t="str">
        <f t="shared" ca="1" si="71"/>
        <v/>
      </c>
      <c r="AW56" s="66" t="str">
        <f t="shared" ca="1" si="71"/>
        <v/>
      </c>
      <c r="AX56" s="66" t="str">
        <f t="shared" ca="1" si="71"/>
        <v/>
      </c>
      <c r="AY56" s="66" t="str">
        <f t="shared" ca="1" si="71"/>
        <v/>
      </c>
      <c r="AZ56" s="66" t="str">
        <f t="shared" ca="1" si="71"/>
        <v/>
      </c>
      <c r="BA56" s="66" t="str">
        <f t="shared" ca="1" si="71"/>
        <v/>
      </c>
      <c r="BB56" s="66" t="str">
        <f t="shared" ca="1" si="71"/>
        <v/>
      </c>
      <c r="BC56" s="66" t="str">
        <f t="shared" ca="1" si="71"/>
        <v/>
      </c>
      <c r="BD56" s="66" t="str">
        <f t="shared" ca="1" si="71"/>
        <v/>
      </c>
      <c r="BE56" s="66" t="str">
        <f t="shared" ca="1" si="71"/>
        <v/>
      </c>
      <c r="BF56" s="66" t="str">
        <f t="shared" ca="1" si="72"/>
        <v/>
      </c>
      <c r="BG56" s="66" t="str">
        <f t="shared" ca="1" si="72"/>
        <v/>
      </c>
      <c r="BH56" s="66" t="str">
        <f t="shared" ca="1" si="72"/>
        <v/>
      </c>
      <c r="BI56" s="66" t="str">
        <f t="shared" ca="1" si="72"/>
        <v/>
      </c>
      <c r="BJ56" s="66" t="str">
        <f t="shared" ca="1" si="72"/>
        <v/>
      </c>
      <c r="BK56" s="66" t="str">
        <f t="shared" ca="1" si="72"/>
        <v/>
      </c>
      <c r="BL56" s="66" t="str">
        <f t="shared" ca="1" si="72"/>
        <v/>
      </c>
      <c r="BM56" s="66" t="str">
        <f t="shared" ca="1" si="72"/>
        <v/>
      </c>
      <c r="BN56" s="66" t="str">
        <f t="shared" ca="1" si="72"/>
        <v/>
      </c>
      <c r="BO56" s="66" t="str">
        <f t="shared" ca="1" si="72"/>
        <v/>
      </c>
      <c r="BP56" s="66" t="str">
        <f t="shared" ca="1" si="73"/>
        <v/>
      </c>
      <c r="BQ56" s="66" t="str">
        <f t="shared" ca="1" si="73"/>
        <v/>
      </c>
      <c r="BR56" s="66" t="str">
        <f t="shared" ca="1" si="73"/>
        <v/>
      </c>
      <c r="BS56" s="66" t="str">
        <f t="shared" ca="1" si="73"/>
        <v/>
      </c>
      <c r="BT56" s="66" t="str">
        <f t="shared" ca="1" si="73"/>
        <v/>
      </c>
      <c r="BU56" s="66" t="str">
        <f t="shared" ca="1" si="73"/>
        <v/>
      </c>
      <c r="BV56" s="66" t="str">
        <f t="shared" ca="1" si="73"/>
        <v/>
      </c>
      <c r="BW56" s="66" t="str">
        <f t="shared" ca="1" si="73"/>
        <v/>
      </c>
      <c r="BX56" s="66" t="str">
        <f t="shared" ca="1" si="73"/>
        <v/>
      </c>
      <c r="BY56" s="66" t="str">
        <f t="shared" ca="1" si="73"/>
        <v/>
      </c>
      <c r="BZ56" s="6" t="str">
        <f t="shared" ca="1" si="23"/>
        <v>NO</v>
      </c>
      <c r="CA56" s="6" t="str">
        <f t="shared" ca="1" si="14"/>
        <v/>
      </c>
      <c r="CB56" s="7">
        <f t="shared" si="15"/>
        <v>43458</v>
      </c>
      <c r="CC56" s="7">
        <f t="shared" ca="1" si="16"/>
        <v>43458</v>
      </c>
      <c r="CD56" s="6">
        <f t="shared" ca="1" si="41"/>
        <v>0</v>
      </c>
    </row>
    <row r="57" spans="1:82" ht="12.9" customHeight="1" x14ac:dyDescent="0.2">
      <c r="A57" s="67" t="s">
        <v>22</v>
      </c>
      <c r="B57" s="150">
        <v>42</v>
      </c>
      <c r="C57" s="69"/>
      <c r="D57" s="68"/>
      <c r="E57" s="70"/>
      <c r="F57" s="99">
        <v>2019</v>
      </c>
      <c r="G57" s="71"/>
      <c r="H57" s="72">
        <f ca="1">IF(E57=VLOOKUP(F57,Liste!$A$3:$B$13,2,FALSE),GANTT!G57,IF((GANTT!E57+GANTT!G57)&gt;VLOOKUP(GANTT!F57,Liste!$A$3:$B$13,2,FALSE),(GANTT!E57+GANTT!G57-VLOOKUP(GANTT!F57,Liste!$A$3:$B$13,2,FALSE)),GANTT!E57+GANTT!G57))</f>
        <v>0</v>
      </c>
      <c r="I57" s="73">
        <f ca="1">IF(OR(E57=VLOOKUP(F57,Liste!$A$3:$B$13,2,FALSE),(GANTT!E57+GANTT!G57)&gt;VLOOKUP(F57,Liste!$A$3:$B$13,2,FALSE)),GANTT!F57+1,GANTT!F57)</f>
        <v>2019</v>
      </c>
      <c r="J57" s="70">
        <f t="shared" si="42"/>
        <v>0</v>
      </c>
      <c r="K57" s="71">
        <f t="shared" si="37"/>
        <v>2019</v>
      </c>
      <c r="L57" s="71">
        <f t="shared" si="38"/>
        <v>0</v>
      </c>
      <c r="M57" s="71">
        <f t="shared" ca="1" si="43"/>
        <v>0</v>
      </c>
      <c r="N57" s="74">
        <f t="shared" ca="1" si="40"/>
        <v>2019</v>
      </c>
      <c r="O57" s="111">
        <v>0</v>
      </c>
      <c r="P57" s="64" t="str">
        <f t="shared" ca="1" si="7"/>
        <v>En retard</v>
      </c>
      <c r="Q57" s="65"/>
      <c r="R57" s="66" t="str">
        <f t="shared" ca="1" si="68"/>
        <v/>
      </c>
      <c r="S57" s="66" t="str">
        <f t="shared" ca="1" si="68"/>
        <v/>
      </c>
      <c r="T57" s="66" t="str">
        <f t="shared" ca="1" si="68"/>
        <v/>
      </c>
      <c r="U57" s="66" t="str">
        <f t="shared" ca="1" si="68"/>
        <v/>
      </c>
      <c r="V57" s="66" t="str">
        <f t="shared" ca="1" si="68"/>
        <v/>
      </c>
      <c r="W57" s="66" t="str">
        <f t="shared" ca="1" si="68"/>
        <v/>
      </c>
      <c r="X57" s="66" t="str">
        <f t="shared" ca="1" si="68"/>
        <v/>
      </c>
      <c r="Y57" s="66" t="str">
        <f t="shared" ca="1" si="68"/>
        <v/>
      </c>
      <c r="Z57" s="66" t="str">
        <f t="shared" ca="1" si="68"/>
        <v/>
      </c>
      <c r="AA57" s="66" t="str">
        <f t="shared" ca="1" si="68"/>
        <v/>
      </c>
      <c r="AB57" s="66" t="str">
        <f t="shared" ca="1" si="69"/>
        <v/>
      </c>
      <c r="AC57" s="66" t="str">
        <f t="shared" ca="1" si="69"/>
        <v/>
      </c>
      <c r="AD57" s="66" t="str">
        <f t="shared" ca="1" si="69"/>
        <v/>
      </c>
      <c r="AE57" s="66" t="str">
        <f t="shared" ca="1" si="69"/>
        <v/>
      </c>
      <c r="AF57" s="66" t="str">
        <f t="shared" ca="1" si="69"/>
        <v/>
      </c>
      <c r="AG57" s="66" t="str">
        <f t="shared" ca="1" si="69"/>
        <v/>
      </c>
      <c r="AH57" s="66" t="str">
        <f t="shared" ca="1" si="69"/>
        <v/>
      </c>
      <c r="AI57" s="66" t="str">
        <f t="shared" ca="1" si="69"/>
        <v/>
      </c>
      <c r="AJ57" s="66" t="str">
        <f t="shared" ca="1" si="69"/>
        <v/>
      </c>
      <c r="AK57" s="66" t="str">
        <f t="shared" ca="1" si="69"/>
        <v/>
      </c>
      <c r="AL57" s="66" t="str">
        <f t="shared" ca="1" si="70"/>
        <v/>
      </c>
      <c r="AM57" s="66" t="str">
        <f t="shared" ca="1" si="70"/>
        <v/>
      </c>
      <c r="AN57" s="66" t="str">
        <f t="shared" ca="1" si="70"/>
        <v/>
      </c>
      <c r="AO57" s="66" t="str">
        <f t="shared" ca="1" si="70"/>
        <v/>
      </c>
      <c r="AP57" s="66" t="str">
        <f t="shared" ca="1" si="70"/>
        <v/>
      </c>
      <c r="AQ57" s="66" t="str">
        <f t="shared" ca="1" si="70"/>
        <v/>
      </c>
      <c r="AR57" s="66" t="str">
        <f t="shared" ca="1" si="70"/>
        <v/>
      </c>
      <c r="AS57" s="66" t="str">
        <f t="shared" ca="1" si="70"/>
        <v/>
      </c>
      <c r="AT57" s="66" t="str">
        <f t="shared" ca="1" si="70"/>
        <v/>
      </c>
      <c r="AU57" s="66" t="str">
        <f t="shared" ca="1" si="70"/>
        <v/>
      </c>
      <c r="AV57" s="66" t="str">
        <f t="shared" ca="1" si="71"/>
        <v/>
      </c>
      <c r="AW57" s="66" t="str">
        <f t="shared" ca="1" si="71"/>
        <v/>
      </c>
      <c r="AX57" s="66" t="str">
        <f t="shared" ca="1" si="71"/>
        <v/>
      </c>
      <c r="AY57" s="66" t="str">
        <f t="shared" ca="1" si="71"/>
        <v/>
      </c>
      <c r="AZ57" s="66" t="str">
        <f t="shared" ca="1" si="71"/>
        <v/>
      </c>
      <c r="BA57" s="66" t="str">
        <f t="shared" ca="1" si="71"/>
        <v/>
      </c>
      <c r="BB57" s="66" t="str">
        <f t="shared" ca="1" si="71"/>
        <v/>
      </c>
      <c r="BC57" s="66" t="str">
        <f t="shared" ca="1" si="71"/>
        <v/>
      </c>
      <c r="BD57" s="66" t="str">
        <f t="shared" ca="1" si="71"/>
        <v/>
      </c>
      <c r="BE57" s="66" t="str">
        <f t="shared" ca="1" si="71"/>
        <v/>
      </c>
      <c r="BF57" s="66" t="str">
        <f t="shared" ca="1" si="72"/>
        <v/>
      </c>
      <c r="BG57" s="66" t="str">
        <f t="shared" ca="1" si="72"/>
        <v/>
      </c>
      <c r="BH57" s="66" t="str">
        <f t="shared" ca="1" si="72"/>
        <v/>
      </c>
      <c r="BI57" s="66" t="str">
        <f t="shared" ca="1" si="72"/>
        <v/>
      </c>
      <c r="BJ57" s="66" t="str">
        <f t="shared" ca="1" si="72"/>
        <v/>
      </c>
      <c r="BK57" s="66" t="str">
        <f t="shared" ca="1" si="72"/>
        <v/>
      </c>
      <c r="BL57" s="66" t="str">
        <f t="shared" ca="1" si="72"/>
        <v/>
      </c>
      <c r="BM57" s="66" t="str">
        <f t="shared" ca="1" si="72"/>
        <v/>
      </c>
      <c r="BN57" s="66" t="str">
        <f t="shared" ca="1" si="72"/>
        <v/>
      </c>
      <c r="BO57" s="66" t="str">
        <f t="shared" ca="1" si="72"/>
        <v/>
      </c>
      <c r="BP57" s="66" t="str">
        <f t="shared" ca="1" si="73"/>
        <v/>
      </c>
      <c r="BQ57" s="66" t="str">
        <f t="shared" ca="1" si="73"/>
        <v/>
      </c>
      <c r="BR57" s="66" t="str">
        <f t="shared" ca="1" si="73"/>
        <v/>
      </c>
      <c r="BS57" s="66" t="str">
        <f t="shared" ca="1" si="73"/>
        <v/>
      </c>
      <c r="BT57" s="66" t="str">
        <f t="shared" ca="1" si="73"/>
        <v/>
      </c>
      <c r="BU57" s="66" t="str">
        <f t="shared" ca="1" si="73"/>
        <v/>
      </c>
      <c r="BV57" s="66" t="str">
        <f t="shared" ca="1" si="73"/>
        <v/>
      </c>
      <c r="BW57" s="66" t="str">
        <f t="shared" ca="1" si="73"/>
        <v/>
      </c>
      <c r="BX57" s="66" t="str">
        <f t="shared" ca="1" si="73"/>
        <v/>
      </c>
      <c r="BY57" s="66" t="str">
        <f t="shared" ca="1" si="73"/>
        <v/>
      </c>
      <c r="BZ57" s="6" t="str">
        <f t="shared" ca="1" si="23"/>
        <v>NO</v>
      </c>
      <c r="CA57" s="6" t="str">
        <f t="shared" ca="1" si="14"/>
        <v/>
      </c>
      <c r="CB57" s="7">
        <f t="shared" si="15"/>
        <v>43458</v>
      </c>
      <c r="CC57" s="7">
        <f t="shared" ca="1" si="16"/>
        <v>43458</v>
      </c>
      <c r="CD57" s="6">
        <f t="shared" ca="1" si="41"/>
        <v>0</v>
      </c>
    </row>
    <row r="58" spans="1:82" ht="12.9" customHeight="1" x14ac:dyDescent="0.2">
      <c r="A58" s="67" t="s">
        <v>23</v>
      </c>
      <c r="B58" s="150">
        <v>43</v>
      </c>
      <c r="C58" s="69"/>
      <c r="D58" s="68"/>
      <c r="E58" s="70"/>
      <c r="F58" s="99">
        <v>2019</v>
      </c>
      <c r="G58" s="71"/>
      <c r="H58" s="72">
        <f ca="1">IF(E58=VLOOKUP(F58,Liste!$A$3:$B$13,2,FALSE),GANTT!G58,IF((GANTT!E58+GANTT!G58)&gt;VLOOKUP(GANTT!F58,Liste!$A$3:$B$13,2,FALSE),(GANTT!E58+GANTT!G58-VLOOKUP(GANTT!F58,Liste!$A$3:$B$13,2,FALSE)),GANTT!E58+GANTT!G58))</f>
        <v>0</v>
      </c>
      <c r="I58" s="73">
        <f ca="1">IF(OR(E58=VLOOKUP(F58,Liste!$A$3:$B$13,2,FALSE),(GANTT!E58+GANTT!G58)&gt;VLOOKUP(F58,Liste!$A$3:$B$13,2,FALSE)),GANTT!F58+1,GANTT!F58)</f>
        <v>2019</v>
      </c>
      <c r="J58" s="70">
        <f t="shared" si="42"/>
        <v>0</v>
      </c>
      <c r="K58" s="71">
        <f t="shared" si="37"/>
        <v>2019</v>
      </c>
      <c r="L58" s="71">
        <f t="shared" si="38"/>
        <v>0</v>
      </c>
      <c r="M58" s="71">
        <f t="shared" ca="1" si="43"/>
        <v>0</v>
      </c>
      <c r="N58" s="74">
        <f t="shared" ca="1" si="40"/>
        <v>2019</v>
      </c>
      <c r="O58" s="111">
        <v>0</v>
      </c>
      <c r="P58" s="64" t="str">
        <f t="shared" ca="1" si="7"/>
        <v>En retard</v>
      </c>
      <c r="Q58" s="65"/>
      <c r="R58" s="66" t="str">
        <f t="shared" ca="1" si="68"/>
        <v/>
      </c>
      <c r="S58" s="66" t="str">
        <f t="shared" ca="1" si="68"/>
        <v/>
      </c>
      <c r="T58" s="66" t="str">
        <f t="shared" ca="1" si="68"/>
        <v/>
      </c>
      <c r="U58" s="66" t="str">
        <f t="shared" ca="1" si="68"/>
        <v/>
      </c>
      <c r="V58" s="66" t="str">
        <f t="shared" ca="1" si="68"/>
        <v/>
      </c>
      <c r="W58" s="66" t="str">
        <f t="shared" ca="1" si="68"/>
        <v/>
      </c>
      <c r="X58" s="66" t="str">
        <f t="shared" ca="1" si="68"/>
        <v/>
      </c>
      <c r="Y58" s="66" t="str">
        <f t="shared" ca="1" si="68"/>
        <v/>
      </c>
      <c r="Z58" s="66" t="str">
        <f t="shared" ca="1" si="68"/>
        <v/>
      </c>
      <c r="AA58" s="66" t="str">
        <f t="shared" ca="1" si="68"/>
        <v/>
      </c>
      <c r="AB58" s="66" t="str">
        <f t="shared" ca="1" si="69"/>
        <v/>
      </c>
      <c r="AC58" s="66" t="str">
        <f t="shared" ca="1" si="69"/>
        <v/>
      </c>
      <c r="AD58" s="66" t="str">
        <f t="shared" ca="1" si="69"/>
        <v/>
      </c>
      <c r="AE58" s="66" t="str">
        <f t="shared" ca="1" si="69"/>
        <v/>
      </c>
      <c r="AF58" s="66" t="str">
        <f t="shared" ca="1" si="69"/>
        <v/>
      </c>
      <c r="AG58" s="66" t="str">
        <f t="shared" ca="1" si="69"/>
        <v/>
      </c>
      <c r="AH58" s="66" t="str">
        <f t="shared" ca="1" si="69"/>
        <v/>
      </c>
      <c r="AI58" s="66" t="str">
        <f t="shared" ca="1" si="69"/>
        <v/>
      </c>
      <c r="AJ58" s="66" t="str">
        <f t="shared" ca="1" si="69"/>
        <v/>
      </c>
      <c r="AK58" s="66" t="str">
        <f t="shared" ca="1" si="69"/>
        <v/>
      </c>
      <c r="AL58" s="66" t="str">
        <f t="shared" ca="1" si="70"/>
        <v/>
      </c>
      <c r="AM58" s="66" t="str">
        <f t="shared" ca="1" si="70"/>
        <v/>
      </c>
      <c r="AN58" s="66" t="str">
        <f t="shared" ca="1" si="70"/>
        <v/>
      </c>
      <c r="AO58" s="66" t="str">
        <f t="shared" ca="1" si="70"/>
        <v/>
      </c>
      <c r="AP58" s="66" t="str">
        <f t="shared" ca="1" si="70"/>
        <v/>
      </c>
      <c r="AQ58" s="66" t="str">
        <f t="shared" ca="1" si="70"/>
        <v/>
      </c>
      <c r="AR58" s="66" t="str">
        <f t="shared" ca="1" si="70"/>
        <v/>
      </c>
      <c r="AS58" s="66" t="str">
        <f t="shared" ca="1" si="70"/>
        <v/>
      </c>
      <c r="AT58" s="66" t="str">
        <f t="shared" ca="1" si="70"/>
        <v/>
      </c>
      <c r="AU58" s="66" t="str">
        <f t="shared" ca="1" si="70"/>
        <v/>
      </c>
      <c r="AV58" s="66" t="str">
        <f t="shared" ca="1" si="71"/>
        <v/>
      </c>
      <c r="AW58" s="66" t="str">
        <f t="shared" ca="1" si="71"/>
        <v/>
      </c>
      <c r="AX58" s="66" t="str">
        <f t="shared" ca="1" si="71"/>
        <v/>
      </c>
      <c r="AY58" s="66" t="str">
        <f t="shared" ca="1" si="71"/>
        <v/>
      </c>
      <c r="AZ58" s="66" t="str">
        <f t="shared" ca="1" si="71"/>
        <v/>
      </c>
      <c r="BA58" s="66" t="str">
        <f t="shared" ca="1" si="71"/>
        <v/>
      </c>
      <c r="BB58" s="66" t="str">
        <f t="shared" ca="1" si="71"/>
        <v/>
      </c>
      <c r="BC58" s="66" t="str">
        <f t="shared" ca="1" si="71"/>
        <v/>
      </c>
      <c r="BD58" s="66" t="str">
        <f t="shared" ca="1" si="71"/>
        <v/>
      </c>
      <c r="BE58" s="66" t="str">
        <f t="shared" ca="1" si="71"/>
        <v/>
      </c>
      <c r="BF58" s="66" t="str">
        <f t="shared" ca="1" si="72"/>
        <v/>
      </c>
      <c r="BG58" s="66" t="str">
        <f t="shared" ca="1" si="72"/>
        <v/>
      </c>
      <c r="BH58" s="66" t="str">
        <f t="shared" ca="1" si="72"/>
        <v/>
      </c>
      <c r="BI58" s="66" t="str">
        <f t="shared" ca="1" si="72"/>
        <v/>
      </c>
      <c r="BJ58" s="66" t="str">
        <f t="shared" ca="1" si="72"/>
        <v/>
      </c>
      <c r="BK58" s="66" t="str">
        <f t="shared" ca="1" si="72"/>
        <v/>
      </c>
      <c r="BL58" s="66" t="str">
        <f t="shared" ca="1" si="72"/>
        <v/>
      </c>
      <c r="BM58" s="66" t="str">
        <f t="shared" ca="1" si="72"/>
        <v/>
      </c>
      <c r="BN58" s="66" t="str">
        <f t="shared" ca="1" si="72"/>
        <v/>
      </c>
      <c r="BO58" s="66" t="str">
        <f t="shared" ca="1" si="72"/>
        <v/>
      </c>
      <c r="BP58" s="66" t="str">
        <f t="shared" ca="1" si="73"/>
        <v/>
      </c>
      <c r="BQ58" s="66" t="str">
        <f t="shared" ca="1" si="73"/>
        <v/>
      </c>
      <c r="BR58" s="66" t="str">
        <f t="shared" ca="1" si="73"/>
        <v/>
      </c>
      <c r="BS58" s="66" t="str">
        <f t="shared" ca="1" si="73"/>
        <v/>
      </c>
      <c r="BT58" s="66" t="str">
        <f t="shared" ca="1" si="73"/>
        <v/>
      </c>
      <c r="BU58" s="66" t="str">
        <f t="shared" ca="1" si="73"/>
        <v/>
      </c>
      <c r="BV58" s="66" t="str">
        <f t="shared" ca="1" si="73"/>
        <v/>
      </c>
      <c r="BW58" s="66" t="str">
        <f t="shared" ca="1" si="73"/>
        <v/>
      </c>
      <c r="BX58" s="66" t="str">
        <f t="shared" ca="1" si="73"/>
        <v/>
      </c>
      <c r="BY58" s="66" t="str">
        <f t="shared" ca="1" si="73"/>
        <v/>
      </c>
      <c r="BZ58" s="6" t="str">
        <f t="shared" ca="1" si="23"/>
        <v>NO</v>
      </c>
      <c r="CA58" s="6" t="str">
        <f t="shared" ca="1" si="14"/>
        <v/>
      </c>
      <c r="CB58" s="7">
        <f t="shared" si="15"/>
        <v>43458</v>
      </c>
      <c r="CC58" s="7">
        <f t="shared" ca="1" si="16"/>
        <v>43458</v>
      </c>
      <c r="CD58" s="6">
        <f t="shared" ca="1" si="41"/>
        <v>0</v>
      </c>
    </row>
    <row r="59" spans="1:82" s="8" customFormat="1" ht="12.6" customHeight="1" x14ac:dyDescent="0.2">
      <c r="A59" s="75" t="s">
        <v>24</v>
      </c>
      <c r="B59" s="150">
        <v>44</v>
      </c>
      <c r="C59" s="77"/>
      <c r="D59" s="76"/>
      <c r="E59" s="78"/>
      <c r="F59" s="99">
        <v>2019</v>
      </c>
      <c r="G59" s="79"/>
      <c r="H59" s="80">
        <f ca="1">IF(E59=VLOOKUP(F59,Liste!$A$3:$B$13,2,FALSE),GANTT!G59,IF((GANTT!E59+GANTT!G59)&gt;VLOOKUP(GANTT!F59,Liste!$A$3:$B$13,2,FALSE),(GANTT!E59+GANTT!G59-VLOOKUP(GANTT!F59,Liste!$A$3:$B$13,2,FALSE)),GANTT!E59+GANTT!G59))</f>
        <v>0</v>
      </c>
      <c r="I59" s="81">
        <f ca="1">IF(OR(E59=VLOOKUP(F59,Liste!$A$3:$B$13,2,FALSE),(GANTT!E59+GANTT!G59)&gt;VLOOKUP(F59,Liste!$A$3:$B$13,2,FALSE)),GANTT!F59+1,GANTT!F59)</f>
        <v>2019</v>
      </c>
      <c r="J59" s="78">
        <f t="shared" si="42"/>
        <v>0</v>
      </c>
      <c r="K59" s="79">
        <f t="shared" si="37"/>
        <v>2019</v>
      </c>
      <c r="L59" s="79">
        <f t="shared" si="38"/>
        <v>0</v>
      </c>
      <c r="M59" s="79">
        <f t="shared" ca="1" si="43"/>
        <v>0</v>
      </c>
      <c r="N59" s="82">
        <f t="shared" ca="1" si="40"/>
        <v>2019</v>
      </c>
      <c r="O59" s="111">
        <v>0</v>
      </c>
      <c r="P59" s="83" t="str">
        <f t="shared" ca="1" si="7"/>
        <v>En retard</v>
      </c>
      <c r="Q59" s="65"/>
      <c r="R59" s="66" t="str">
        <f t="shared" ca="1" si="68"/>
        <v/>
      </c>
      <c r="S59" s="66" t="str">
        <f t="shared" ca="1" si="68"/>
        <v/>
      </c>
      <c r="T59" s="66" t="str">
        <f t="shared" ca="1" si="68"/>
        <v/>
      </c>
      <c r="U59" s="66" t="str">
        <f t="shared" ca="1" si="68"/>
        <v/>
      </c>
      <c r="V59" s="66" t="str">
        <f t="shared" ca="1" si="68"/>
        <v/>
      </c>
      <c r="W59" s="66" t="str">
        <f t="shared" ca="1" si="68"/>
        <v/>
      </c>
      <c r="X59" s="66" t="str">
        <f t="shared" ca="1" si="68"/>
        <v/>
      </c>
      <c r="Y59" s="66" t="str">
        <f t="shared" ca="1" si="68"/>
        <v/>
      </c>
      <c r="Z59" s="66" t="str">
        <f t="shared" ca="1" si="68"/>
        <v/>
      </c>
      <c r="AA59" s="66" t="str">
        <f t="shared" ca="1" si="68"/>
        <v/>
      </c>
      <c r="AB59" s="66" t="str">
        <f t="shared" ca="1" si="69"/>
        <v/>
      </c>
      <c r="AC59" s="66" t="str">
        <f t="shared" ca="1" si="69"/>
        <v/>
      </c>
      <c r="AD59" s="66" t="str">
        <f t="shared" ca="1" si="69"/>
        <v/>
      </c>
      <c r="AE59" s="66" t="str">
        <f t="shared" ca="1" si="69"/>
        <v/>
      </c>
      <c r="AF59" s="66" t="str">
        <f t="shared" ca="1" si="69"/>
        <v/>
      </c>
      <c r="AG59" s="66" t="str">
        <f t="shared" ca="1" si="69"/>
        <v/>
      </c>
      <c r="AH59" s="66" t="str">
        <f t="shared" ca="1" si="69"/>
        <v/>
      </c>
      <c r="AI59" s="66" t="str">
        <f t="shared" ca="1" si="69"/>
        <v/>
      </c>
      <c r="AJ59" s="66" t="str">
        <f t="shared" ca="1" si="69"/>
        <v/>
      </c>
      <c r="AK59" s="66" t="str">
        <f t="shared" ca="1" si="69"/>
        <v/>
      </c>
      <c r="AL59" s="66" t="str">
        <f t="shared" ca="1" si="70"/>
        <v/>
      </c>
      <c r="AM59" s="66" t="str">
        <f t="shared" ca="1" si="70"/>
        <v/>
      </c>
      <c r="AN59" s="66" t="str">
        <f t="shared" ca="1" si="70"/>
        <v/>
      </c>
      <c r="AO59" s="66" t="str">
        <f t="shared" ca="1" si="70"/>
        <v/>
      </c>
      <c r="AP59" s="66" t="str">
        <f t="shared" ca="1" si="70"/>
        <v/>
      </c>
      <c r="AQ59" s="66" t="str">
        <f t="shared" ca="1" si="70"/>
        <v/>
      </c>
      <c r="AR59" s="66" t="str">
        <f t="shared" ca="1" si="70"/>
        <v/>
      </c>
      <c r="AS59" s="66" t="str">
        <f t="shared" ca="1" si="70"/>
        <v/>
      </c>
      <c r="AT59" s="66" t="str">
        <f t="shared" ca="1" si="70"/>
        <v/>
      </c>
      <c r="AU59" s="66" t="str">
        <f t="shared" ca="1" si="70"/>
        <v/>
      </c>
      <c r="AV59" s="66" t="str">
        <f t="shared" ca="1" si="71"/>
        <v/>
      </c>
      <c r="AW59" s="66" t="str">
        <f t="shared" ca="1" si="71"/>
        <v/>
      </c>
      <c r="AX59" s="66" t="str">
        <f t="shared" ca="1" si="71"/>
        <v/>
      </c>
      <c r="AY59" s="66" t="str">
        <f t="shared" ca="1" si="71"/>
        <v/>
      </c>
      <c r="AZ59" s="66" t="str">
        <f t="shared" ca="1" si="71"/>
        <v/>
      </c>
      <c r="BA59" s="66" t="str">
        <f t="shared" ca="1" si="71"/>
        <v/>
      </c>
      <c r="BB59" s="66" t="str">
        <f t="shared" ca="1" si="71"/>
        <v/>
      </c>
      <c r="BC59" s="66" t="str">
        <f t="shared" ca="1" si="71"/>
        <v/>
      </c>
      <c r="BD59" s="66" t="str">
        <f t="shared" ca="1" si="71"/>
        <v/>
      </c>
      <c r="BE59" s="66" t="str">
        <f t="shared" ca="1" si="71"/>
        <v/>
      </c>
      <c r="BF59" s="66" t="str">
        <f t="shared" ca="1" si="72"/>
        <v/>
      </c>
      <c r="BG59" s="66" t="str">
        <f t="shared" ca="1" si="72"/>
        <v/>
      </c>
      <c r="BH59" s="66" t="str">
        <f t="shared" ca="1" si="72"/>
        <v/>
      </c>
      <c r="BI59" s="66" t="str">
        <f t="shared" ca="1" si="72"/>
        <v/>
      </c>
      <c r="BJ59" s="66" t="str">
        <f t="shared" ca="1" si="72"/>
        <v/>
      </c>
      <c r="BK59" s="66" t="str">
        <f t="shared" ca="1" si="72"/>
        <v/>
      </c>
      <c r="BL59" s="66" t="str">
        <f t="shared" ca="1" si="72"/>
        <v/>
      </c>
      <c r="BM59" s="66" t="str">
        <f t="shared" ca="1" si="72"/>
        <v/>
      </c>
      <c r="BN59" s="66" t="str">
        <f t="shared" ca="1" si="72"/>
        <v/>
      </c>
      <c r="BO59" s="66" t="str">
        <f t="shared" ca="1" si="72"/>
        <v/>
      </c>
      <c r="BP59" s="66" t="str">
        <f t="shared" ca="1" si="73"/>
        <v/>
      </c>
      <c r="BQ59" s="66" t="str">
        <f t="shared" ca="1" si="73"/>
        <v/>
      </c>
      <c r="BR59" s="66" t="str">
        <f t="shared" ca="1" si="73"/>
        <v/>
      </c>
      <c r="BS59" s="66" t="str">
        <f t="shared" ca="1" si="73"/>
        <v/>
      </c>
      <c r="BT59" s="66" t="str">
        <f t="shared" ca="1" si="73"/>
        <v/>
      </c>
      <c r="BU59" s="66" t="str">
        <f t="shared" ca="1" si="73"/>
        <v/>
      </c>
      <c r="BV59" s="66" t="str">
        <f t="shared" ca="1" si="73"/>
        <v/>
      </c>
      <c r="BW59" s="66" t="str">
        <f t="shared" ca="1" si="73"/>
        <v/>
      </c>
      <c r="BX59" s="66" t="str">
        <f t="shared" ca="1" si="73"/>
        <v/>
      </c>
      <c r="BY59" s="66" t="str">
        <f t="shared" ca="1" si="73"/>
        <v/>
      </c>
      <c r="BZ59" s="6" t="str">
        <f t="shared" ca="1" si="23"/>
        <v>NO</v>
      </c>
      <c r="CA59" s="6" t="str">
        <f t="shared" ca="1" si="14"/>
        <v/>
      </c>
      <c r="CB59" s="7">
        <f t="shared" si="15"/>
        <v>43458</v>
      </c>
      <c r="CC59" s="7">
        <f t="shared" ca="1" si="16"/>
        <v>43458</v>
      </c>
      <c r="CD59" s="6">
        <f t="shared" ca="1" si="41"/>
        <v>0</v>
      </c>
    </row>
    <row r="60" spans="1:82" s="8" customFormat="1" ht="12.6" customHeight="1" x14ac:dyDescent="0.2">
      <c r="A60" s="75" t="s">
        <v>24</v>
      </c>
      <c r="B60" s="150">
        <v>45</v>
      </c>
      <c r="C60" s="77"/>
      <c r="D60" s="76"/>
      <c r="E60" s="78"/>
      <c r="F60" s="99">
        <v>2019</v>
      </c>
      <c r="G60" s="79"/>
      <c r="H60" s="80">
        <f ca="1">IF(E60=VLOOKUP(F60,Liste!$A$3:$B$13,2,FALSE),GANTT!G60,IF((GANTT!E60+GANTT!G60)&gt;VLOOKUP(GANTT!F60,Liste!$A$3:$B$13,2,FALSE),(GANTT!E60+GANTT!G60-VLOOKUP(GANTT!F60,Liste!$A$3:$B$13,2,FALSE)),GANTT!E60+GANTT!G60))</f>
        <v>0</v>
      </c>
      <c r="I60" s="81">
        <f ca="1">IF(OR(E60=VLOOKUP(F60,Liste!$A$3:$B$13,2,FALSE),(GANTT!E60+GANTT!G60)&gt;VLOOKUP(F60,Liste!$A$3:$B$13,2,FALSE)),GANTT!F60+1,GANTT!F60)</f>
        <v>2019</v>
      </c>
      <c r="J60" s="78">
        <f t="shared" ref="J60" si="80">VALUE(E60)</f>
        <v>0</v>
      </c>
      <c r="K60" s="79">
        <f t="shared" ref="K60" si="81">VALUE(F60)</f>
        <v>2019</v>
      </c>
      <c r="L60" s="79">
        <f t="shared" ref="L60" si="82">VALUE(G60)</f>
        <v>0</v>
      </c>
      <c r="M60" s="79">
        <f t="shared" ref="M60" ca="1" si="83">VALUE(H60)</f>
        <v>0</v>
      </c>
      <c r="N60" s="82">
        <f t="shared" ref="N60" ca="1" si="84">VALUE(I60)</f>
        <v>2019</v>
      </c>
      <c r="O60" s="111">
        <v>0</v>
      </c>
      <c r="P60" s="83" t="str">
        <f t="shared" ca="1" si="7"/>
        <v>En retard</v>
      </c>
      <c r="Q60" s="65"/>
      <c r="R60" s="66" t="str">
        <f t="shared" ca="1" si="68"/>
        <v/>
      </c>
      <c r="S60" s="66" t="str">
        <f t="shared" ca="1" si="68"/>
        <v/>
      </c>
      <c r="T60" s="66" t="str">
        <f t="shared" ca="1" si="68"/>
        <v/>
      </c>
      <c r="U60" s="66" t="str">
        <f t="shared" ca="1" si="68"/>
        <v/>
      </c>
      <c r="V60" s="66" t="str">
        <f t="shared" ca="1" si="68"/>
        <v/>
      </c>
      <c r="W60" s="66" t="str">
        <f t="shared" ca="1" si="68"/>
        <v/>
      </c>
      <c r="X60" s="66" t="str">
        <f t="shared" ca="1" si="68"/>
        <v/>
      </c>
      <c r="Y60" s="66" t="str">
        <f t="shared" ca="1" si="68"/>
        <v/>
      </c>
      <c r="Z60" s="66" t="str">
        <f t="shared" ca="1" si="68"/>
        <v/>
      </c>
      <c r="AA60" s="66" t="str">
        <f t="shared" ca="1" si="68"/>
        <v/>
      </c>
      <c r="AB60" s="66" t="str">
        <f t="shared" ca="1" si="69"/>
        <v/>
      </c>
      <c r="AC60" s="66" t="str">
        <f t="shared" ca="1" si="69"/>
        <v/>
      </c>
      <c r="AD60" s="66" t="str">
        <f t="shared" ca="1" si="69"/>
        <v/>
      </c>
      <c r="AE60" s="66" t="str">
        <f t="shared" ca="1" si="69"/>
        <v/>
      </c>
      <c r="AF60" s="66" t="str">
        <f t="shared" ca="1" si="69"/>
        <v/>
      </c>
      <c r="AG60" s="66" t="str">
        <f t="shared" ca="1" si="69"/>
        <v/>
      </c>
      <c r="AH60" s="66" t="str">
        <f t="shared" ca="1" si="69"/>
        <v/>
      </c>
      <c r="AI60" s="66" t="str">
        <f t="shared" ca="1" si="69"/>
        <v/>
      </c>
      <c r="AJ60" s="66" t="str">
        <f t="shared" ca="1" si="69"/>
        <v/>
      </c>
      <c r="AK60" s="66" t="str">
        <f t="shared" ca="1" si="69"/>
        <v/>
      </c>
      <c r="AL60" s="66" t="str">
        <f t="shared" ca="1" si="70"/>
        <v/>
      </c>
      <c r="AM60" s="66" t="str">
        <f t="shared" ca="1" si="70"/>
        <v/>
      </c>
      <c r="AN60" s="66" t="str">
        <f t="shared" ca="1" si="70"/>
        <v/>
      </c>
      <c r="AO60" s="66" t="str">
        <f t="shared" ca="1" si="70"/>
        <v/>
      </c>
      <c r="AP60" s="66" t="str">
        <f t="shared" ca="1" si="70"/>
        <v/>
      </c>
      <c r="AQ60" s="66" t="str">
        <f t="shared" ca="1" si="70"/>
        <v/>
      </c>
      <c r="AR60" s="66" t="str">
        <f t="shared" ca="1" si="70"/>
        <v/>
      </c>
      <c r="AS60" s="66" t="str">
        <f t="shared" ca="1" si="70"/>
        <v/>
      </c>
      <c r="AT60" s="66" t="str">
        <f t="shared" ca="1" si="70"/>
        <v/>
      </c>
      <c r="AU60" s="66" t="str">
        <f t="shared" ca="1" si="70"/>
        <v/>
      </c>
      <c r="AV60" s="66" t="str">
        <f t="shared" ca="1" si="71"/>
        <v/>
      </c>
      <c r="AW60" s="66" t="str">
        <f t="shared" ca="1" si="71"/>
        <v/>
      </c>
      <c r="AX60" s="66" t="str">
        <f t="shared" ca="1" si="71"/>
        <v/>
      </c>
      <c r="AY60" s="66" t="str">
        <f t="shared" ca="1" si="71"/>
        <v/>
      </c>
      <c r="AZ60" s="66" t="str">
        <f t="shared" ca="1" si="71"/>
        <v/>
      </c>
      <c r="BA60" s="66" t="str">
        <f t="shared" ca="1" si="71"/>
        <v/>
      </c>
      <c r="BB60" s="66" t="str">
        <f t="shared" ca="1" si="71"/>
        <v/>
      </c>
      <c r="BC60" s="66" t="str">
        <f t="shared" ca="1" si="71"/>
        <v/>
      </c>
      <c r="BD60" s="66" t="str">
        <f t="shared" ca="1" si="71"/>
        <v/>
      </c>
      <c r="BE60" s="66" t="str">
        <f t="shared" ca="1" si="71"/>
        <v/>
      </c>
      <c r="BF60" s="66" t="str">
        <f t="shared" ca="1" si="72"/>
        <v/>
      </c>
      <c r="BG60" s="66" t="str">
        <f t="shared" ca="1" si="72"/>
        <v/>
      </c>
      <c r="BH60" s="66" t="str">
        <f t="shared" ca="1" si="72"/>
        <v/>
      </c>
      <c r="BI60" s="66" t="str">
        <f t="shared" ca="1" si="72"/>
        <v/>
      </c>
      <c r="BJ60" s="66" t="str">
        <f t="shared" ca="1" si="72"/>
        <v/>
      </c>
      <c r="BK60" s="66" t="str">
        <f t="shared" ca="1" si="72"/>
        <v/>
      </c>
      <c r="BL60" s="66" t="str">
        <f t="shared" ca="1" si="72"/>
        <v/>
      </c>
      <c r="BM60" s="66" t="str">
        <f t="shared" ca="1" si="72"/>
        <v/>
      </c>
      <c r="BN60" s="66" t="str">
        <f t="shared" ca="1" si="72"/>
        <v/>
      </c>
      <c r="BO60" s="66" t="str">
        <f t="shared" ca="1" si="72"/>
        <v/>
      </c>
      <c r="BP60" s="66" t="str">
        <f t="shared" ca="1" si="73"/>
        <v/>
      </c>
      <c r="BQ60" s="66" t="str">
        <f t="shared" ca="1" si="73"/>
        <v/>
      </c>
      <c r="BR60" s="66" t="str">
        <f t="shared" ca="1" si="73"/>
        <v/>
      </c>
      <c r="BS60" s="66" t="str">
        <f t="shared" ca="1" si="73"/>
        <v/>
      </c>
      <c r="BT60" s="66" t="str">
        <f t="shared" ca="1" si="73"/>
        <v/>
      </c>
      <c r="BU60" s="66" t="str">
        <f t="shared" ca="1" si="73"/>
        <v/>
      </c>
      <c r="BV60" s="66" t="str">
        <f t="shared" ca="1" si="73"/>
        <v/>
      </c>
      <c r="BW60" s="66" t="str">
        <f t="shared" ca="1" si="73"/>
        <v/>
      </c>
      <c r="BX60" s="66" t="str">
        <f t="shared" ca="1" si="73"/>
        <v/>
      </c>
      <c r="BY60" s="66" t="str">
        <f t="shared" ca="1" si="73"/>
        <v/>
      </c>
      <c r="BZ60" s="6" t="str">
        <f t="shared" ca="1" si="23"/>
        <v>NO</v>
      </c>
      <c r="CA60" s="6" t="str">
        <f t="shared" ca="1" si="14"/>
        <v/>
      </c>
      <c r="CB60" s="7">
        <f t="shared" si="15"/>
        <v>43458</v>
      </c>
      <c r="CC60" s="7">
        <f t="shared" ca="1" si="16"/>
        <v>43458</v>
      </c>
      <c r="CD60" s="6">
        <f t="shared" ref="CD60" ca="1" si="85">CC60-CB60</f>
        <v>0</v>
      </c>
    </row>
    <row r="61" spans="1:82" s="8" customFormat="1" ht="12.6" customHeight="1" x14ac:dyDescent="0.2">
      <c r="A61" s="75" t="s">
        <v>24</v>
      </c>
      <c r="B61" s="150">
        <v>46</v>
      </c>
      <c r="C61" s="77"/>
      <c r="D61" s="76"/>
      <c r="E61" s="78"/>
      <c r="F61" s="99">
        <v>2019</v>
      </c>
      <c r="G61" s="79"/>
      <c r="H61" s="80">
        <f ca="1">IF(E61=VLOOKUP(F61,Liste!$A$3:$B$13,2,FALSE),GANTT!G61,IF((GANTT!E61+GANTT!G61)&gt;VLOOKUP(GANTT!F61,Liste!$A$3:$B$13,2,FALSE),(GANTT!E61+GANTT!G61-VLOOKUP(GANTT!F61,Liste!$A$3:$B$13,2,FALSE)),GANTT!E61+GANTT!G61))</f>
        <v>0</v>
      </c>
      <c r="I61" s="81">
        <f ca="1">IF(OR(E61=VLOOKUP(F61,Liste!$A$3:$B$13,2,FALSE),(GANTT!E61+GANTT!G61)&gt;VLOOKUP(F61,Liste!$A$3:$B$13,2,FALSE)),GANTT!F61+1,GANTT!F61)</f>
        <v>2019</v>
      </c>
      <c r="J61" s="78">
        <f t="shared" ref="J61" si="86">VALUE(E61)</f>
        <v>0</v>
      </c>
      <c r="K61" s="79">
        <f t="shared" ref="K61" si="87">VALUE(F61)</f>
        <v>2019</v>
      </c>
      <c r="L61" s="79">
        <f t="shared" ref="L61" si="88">VALUE(G61)</f>
        <v>0</v>
      </c>
      <c r="M61" s="79">
        <f t="shared" ref="M61" ca="1" si="89">VALUE(H61)</f>
        <v>0</v>
      </c>
      <c r="N61" s="82">
        <f t="shared" ref="N61" ca="1" si="90">VALUE(I61)</f>
        <v>2019</v>
      </c>
      <c r="O61" s="111">
        <v>0</v>
      </c>
      <c r="P61" s="83" t="str">
        <f t="shared" ca="1" si="7"/>
        <v>En retard</v>
      </c>
      <c r="Q61" s="65"/>
      <c r="R61" s="66" t="str">
        <f t="shared" ca="1" si="68"/>
        <v/>
      </c>
      <c r="S61" s="66" t="str">
        <f t="shared" ca="1" si="68"/>
        <v/>
      </c>
      <c r="T61" s="66" t="str">
        <f t="shared" ca="1" si="68"/>
        <v/>
      </c>
      <c r="U61" s="66" t="str">
        <f t="shared" ca="1" si="68"/>
        <v/>
      </c>
      <c r="V61" s="66" t="str">
        <f t="shared" ca="1" si="68"/>
        <v/>
      </c>
      <c r="W61" s="66" t="str">
        <f t="shared" ca="1" si="68"/>
        <v/>
      </c>
      <c r="X61" s="66" t="str">
        <f t="shared" ca="1" si="68"/>
        <v/>
      </c>
      <c r="Y61" s="66" t="str">
        <f t="shared" ca="1" si="68"/>
        <v/>
      </c>
      <c r="Z61" s="66" t="str">
        <f t="shared" ca="1" si="68"/>
        <v/>
      </c>
      <c r="AA61" s="66" t="str">
        <f t="shared" ca="1" si="68"/>
        <v/>
      </c>
      <c r="AB61" s="66" t="str">
        <f t="shared" ca="1" si="69"/>
        <v/>
      </c>
      <c r="AC61" s="66" t="str">
        <f t="shared" ca="1" si="69"/>
        <v/>
      </c>
      <c r="AD61" s="66" t="str">
        <f t="shared" ca="1" si="69"/>
        <v/>
      </c>
      <c r="AE61" s="66" t="str">
        <f t="shared" ca="1" si="69"/>
        <v/>
      </c>
      <c r="AF61" s="66" t="str">
        <f t="shared" ca="1" si="69"/>
        <v/>
      </c>
      <c r="AG61" s="66" t="str">
        <f t="shared" ca="1" si="69"/>
        <v/>
      </c>
      <c r="AH61" s="66" t="str">
        <f t="shared" ca="1" si="69"/>
        <v/>
      </c>
      <c r="AI61" s="66" t="str">
        <f t="shared" ca="1" si="69"/>
        <v/>
      </c>
      <c r="AJ61" s="66" t="str">
        <f t="shared" ca="1" si="69"/>
        <v/>
      </c>
      <c r="AK61" s="66" t="str">
        <f t="shared" ca="1" si="69"/>
        <v/>
      </c>
      <c r="AL61" s="66" t="str">
        <f t="shared" ca="1" si="70"/>
        <v/>
      </c>
      <c r="AM61" s="66" t="str">
        <f t="shared" ca="1" si="70"/>
        <v/>
      </c>
      <c r="AN61" s="66" t="str">
        <f t="shared" ca="1" si="70"/>
        <v/>
      </c>
      <c r="AO61" s="66" t="str">
        <f t="shared" ca="1" si="70"/>
        <v/>
      </c>
      <c r="AP61" s="66" t="str">
        <f t="shared" ca="1" si="70"/>
        <v/>
      </c>
      <c r="AQ61" s="66" t="str">
        <f t="shared" ca="1" si="70"/>
        <v/>
      </c>
      <c r="AR61" s="66" t="str">
        <f t="shared" ca="1" si="70"/>
        <v/>
      </c>
      <c r="AS61" s="66" t="str">
        <f t="shared" ca="1" si="70"/>
        <v/>
      </c>
      <c r="AT61" s="66" t="str">
        <f t="shared" ca="1" si="70"/>
        <v/>
      </c>
      <c r="AU61" s="66" t="str">
        <f t="shared" ca="1" si="70"/>
        <v/>
      </c>
      <c r="AV61" s="66" t="str">
        <f t="shared" ca="1" si="71"/>
        <v/>
      </c>
      <c r="AW61" s="66" t="str">
        <f t="shared" ca="1" si="71"/>
        <v/>
      </c>
      <c r="AX61" s="66" t="str">
        <f t="shared" ca="1" si="71"/>
        <v/>
      </c>
      <c r="AY61" s="66" t="str">
        <f t="shared" ca="1" si="71"/>
        <v/>
      </c>
      <c r="AZ61" s="66" t="str">
        <f t="shared" ca="1" si="71"/>
        <v/>
      </c>
      <c r="BA61" s="66" t="str">
        <f t="shared" ca="1" si="71"/>
        <v/>
      </c>
      <c r="BB61" s="66" t="str">
        <f t="shared" ca="1" si="71"/>
        <v/>
      </c>
      <c r="BC61" s="66" t="str">
        <f t="shared" ca="1" si="71"/>
        <v/>
      </c>
      <c r="BD61" s="66" t="str">
        <f t="shared" ca="1" si="71"/>
        <v/>
      </c>
      <c r="BE61" s="66" t="str">
        <f t="shared" ca="1" si="71"/>
        <v/>
      </c>
      <c r="BF61" s="66" t="str">
        <f t="shared" ca="1" si="72"/>
        <v/>
      </c>
      <c r="BG61" s="66" t="str">
        <f t="shared" ca="1" si="72"/>
        <v/>
      </c>
      <c r="BH61" s="66" t="str">
        <f t="shared" ca="1" si="72"/>
        <v/>
      </c>
      <c r="BI61" s="66" t="str">
        <f t="shared" ca="1" si="72"/>
        <v/>
      </c>
      <c r="BJ61" s="66" t="str">
        <f t="shared" ca="1" si="72"/>
        <v/>
      </c>
      <c r="BK61" s="66" t="str">
        <f t="shared" ca="1" si="72"/>
        <v/>
      </c>
      <c r="BL61" s="66" t="str">
        <f t="shared" ca="1" si="72"/>
        <v/>
      </c>
      <c r="BM61" s="66" t="str">
        <f t="shared" ca="1" si="72"/>
        <v/>
      </c>
      <c r="BN61" s="66" t="str">
        <f t="shared" ca="1" si="72"/>
        <v/>
      </c>
      <c r="BO61" s="66" t="str">
        <f t="shared" ca="1" si="72"/>
        <v/>
      </c>
      <c r="BP61" s="66" t="str">
        <f t="shared" ca="1" si="73"/>
        <v/>
      </c>
      <c r="BQ61" s="66" t="str">
        <f t="shared" ca="1" si="73"/>
        <v/>
      </c>
      <c r="BR61" s="66" t="str">
        <f t="shared" ca="1" si="73"/>
        <v/>
      </c>
      <c r="BS61" s="66" t="str">
        <f t="shared" ca="1" si="73"/>
        <v/>
      </c>
      <c r="BT61" s="66" t="str">
        <f t="shared" ca="1" si="73"/>
        <v/>
      </c>
      <c r="BU61" s="66" t="str">
        <f t="shared" ca="1" si="73"/>
        <v/>
      </c>
      <c r="BV61" s="66" t="str">
        <f t="shared" ca="1" si="73"/>
        <v/>
      </c>
      <c r="BW61" s="66" t="str">
        <f t="shared" ca="1" si="73"/>
        <v/>
      </c>
      <c r="BX61" s="66" t="str">
        <f t="shared" ca="1" si="73"/>
        <v/>
      </c>
      <c r="BY61" s="66" t="str">
        <f t="shared" ca="1" si="73"/>
        <v/>
      </c>
      <c r="BZ61" s="6" t="str">
        <f t="shared" ca="1" si="23"/>
        <v>NO</v>
      </c>
      <c r="CA61" s="6" t="str">
        <f t="shared" ca="1" si="14"/>
        <v/>
      </c>
      <c r="CB61" s="7">
        <f t="shared" si="15"/>
        <v>43458</v>
      </c>
      <c r="CC61" s="7">
        <f t="shared" ca="1" si="16"/>
        <v>43458</v>
      </c>
      <c r="CD61" s="6">
        <f t="shared" ref="CD61" ca="1" si="91">CC61-CB61</f>
        <v>0</v>
      </c>
    </row>
    <row r="62" spans="1:82" s="8" customFormat="1" ht="20.399999999999999" customHeight="1" x14ac:dyDescent="0.2">
      <c r="A62" s="132" t="s">
        <v>63</v>
      </c>
      <c r="B62" s="133"/>
      <c r="C62" s="133"/>
      <c r="D62" s="133"/>
      <c r="E62" s="133"/>
      <c r="F62" s="133"/>
      <c r="G62" s="133"/>
      <c r="H62" s="133"/>
      <c r="I62" s="133"/>
      <c r="J62" s="133"/>
      <c r="K62" s="133"/>
      <c r="L62" s="133"/>
      <c r="M62" s="133"/>
      <c r="N62" s="133"/>
      <c r="O62" s="133"/>
      <c r="P62" s="134"/>
      <c r="Q62" s="43"/>
      <c r="R62" s="44"/>
      <c r="S62" s="44"/>
      <c r="T62" s="44"/>
      <c r="U62" s="44"/>
      <c r="V62" s="44"/>
      <c r="W62" s="44"/>
      <c r="X62" s="44"/>
      <c r="Y62" s="44"/>
      <c r="Z62" s="44"/>
      <c r="AA62" s="44"/>
      <c r="AB62" s="44"/>
      <c r="AC62" s="44"/>
      <c r="AD62" s="44"/>
      <c r="AE62" s="44"/>
      <c r="AF62" s="44"/>
      <c r="AG62" s="44"/>
      <c r="AH62" s="44"/>
      <c r="AI62" s="44"/>
      <c r="AJ62" s="44"/>
      <c r="AK62" s="44"/>
      <c r="AL62" s="44"/>
      <c r="AM62" s="44"/>
      <c r="AN62" s="44"/>
      <c r="AO62" s="44"/>
      <c r="AP62" s="44"/>
      <c r="AQ62" s="44"/>
      <c r="AR62" s="44"/>
      <c r="AS62" s="44"/>
      <c r="AT62" s="44"/>
      <c r="AU62" s="44"/>
      <c r="AV62" s="44"/>
      <c r="AW62" s="44"/>
      <c r="AX62" s="44"/>
      <c r="AY62" s="44"/>
      <c r="AZ62" s="44"/>
      <c r="BA62" s="44"/>
      <c r="BB62" s="44"/>
      <c r="BC62" s="44"/>
      <c r="BD62" s="44"/>
      <c r="BE62" s="44"/>
      <c r="BF62" s="44"/>
      <c r="BG62" s="44"/>
      <c r="BH62" s="44"/>
      <c r="BI62" s="44"/>
      <c r="BJ62" s="44"/>
      <c r="BK62" s="44"/>
      <c r="BL62" s="44"/>
      <c r="BM62" s="44"/>
      <c r="BN62" s="44"/>
      <c r="BO62" s="44"/>
      <c r="BP62" s="44"/>
      <c r="BQ62" s="44"/>
      <c r="BR62" s="44"/>
      <c r="BS62" s="44"/>
      <c r="BT62" s="44"/>
      <c r="BU62" s="44"/>
      <c r="BV62" s="44"/>
      <c r="BW62" s="44"/>
      <c r="BX62" s="44"/>
      <c r="BY62" s="44"/>
      <c r="BZ62" s="45"/>
      <c r="CA62" s="45"/>
      <c r="CB62" s="45"/>
      <c r="CC62" s="45"/>
      <c r="CD62" s="45"/>
    </row>
    <row r="63" spans="1:82" ht="12.9" customHeight="1" x14ac:dyDescent="0.2">
      <c r="I63" s="47" t="str">
        <f>IF(B63="","",IF(#REF!="OUI",WORKDAY(F63,IF(WEEKDAY(F63,2)&gt;=6,G63,G63-1)),F63+G63-1))</f>
        <v/>
      </c>
      <c r="J63" s="23"/>
      <c r="K63" s="23"/>
      <c r="L63" s="23"/>
      <c r="M63" s="23"/>
      <c r="N63" s="23"/>
      <c r="O63" s="23"/>
    </row>
    <row r="64" spans="1:82" ht="12.9" customHeight="1" x14ac:dyDescent="0.2">
      <c r="I64" s="47" t="str">
        <f>IF(B64="","",IF(#REF!="OUI",WORKDAY(F64,IF(WEEKDAY(F64,2)&gt;=6,G64,G64-1)),F64+G64-1))</f>
        <v/>
      </c>
      <c r="J64" s="23"/>
      <c r="K64" s="23"/>
      <c r="L64" s="23"/>
      <c r="M64" s="23"/>
      <c r="N64" s="23"/>
      <c r="O64" s="23"/>
      <c r="BZ64" s="47" t="s">
        <v>46</v>
      </c>
      <c r="CA64" s="48">
        <f>AVERAGE($O$11:$O61)</f>
        <v>1.9607843137254902E-2</v>
      </c>
      <c r="CB64" s="48"/>
      <c r="CC64" s="48"/>
      <c r="CD64" s="48"/>
    </row>
    <row r="65" spans="9:82" ht="12.9" customHeight="1" x14ac:dyDescent="0.2">
      <c r="I65" s="47" t="str">
        <f>IF(B65="","",IF(#REF!="OUI",WORKDAY(F65,IF(WEEKDAY(F65,2)&gt;=6,G65,G65-1)),F65+G65-1))</f>
        <v/>
      </c>
      <c r="J65" s="23"/>
      <c r="K65" s="23"/>
      <c r="L65" s="23"/>
      <c r="M65" s="23"/>
      <c r="N65" s="23"/>
      <c r="O65" s="23"/>
      <c r="BZ65" s="47" t="s">
        <v>47</v>
      </c>
      <c r="CA65" s="49">
        <f ca="1">COUNTIF($P$11:$P61,"En retard")</f>
        <v>50</v>
      </c>
      <c r="CB65" s="49"/>
      <c r="CC65" s="49"/>
      <c r="CD65" s="49"/>
    </row>
    <row r="66" spans="9:82" ht="12.9" customHeight="1" x14ac:dyDescent="0.2">
      <c r="I66" s="47" t="str">
        <f>IF(B66="","",IF(#REF!="OUI",WORKDAY(F66,IF(WEEKDAY(F66,2)&gt;=6,G66,G66-1)),F66+G66-1))</f>
        <v/>
      </c>
      <c r="J66" s="23"/>
      <c r="K66" s="23"/>
      <c r="L66" s="23"/>
      <c r="M66" s="23"/>
      <c r="N66" s="23"/>
      <c r="O66" s="23"/>
      <c r="BZ66" s="47" t="s">
        <v>48</v>
      </c>
      <c r="CA66" s="49">
        <f ca="1">COUNTIF($P$11:$P61,"Non commencée")</f>
        <v>0</v>
      </c>
      <c r="CB66" s="49"/>
      <c r="CC66" s="49"/>
      <c r="CD66" s="49"/>
    </row>
    <row r="67" spans="9:82" ht="12.9" customHeight="1" x14ac:dyDescent="0.2">
      <c r="I67" s="47" t="str">
        <f>IF(B67="","",IF(#REF!="OUI",WORKDAY(F67,IF(WEEKDAY(F67,2)&gt;=6,G67,G67-1)),F67+G67-1))</f>
        <v/>
      </c>
      <c r="J67" s="23"/>
      <c r="K67" s="23"/>
      <c r="L67" s="23"/>
      <c r="M67" s="23"/>
      <c r="N67" s="23"/>
      <c r="O67" s="23"/>
      <c r="BZ67" s="47" t="s">
        <v>49</v>
      </c>
      <c r="CA67" s="49">
        <f ca="1">COUNTIF($P$11:$P61,"En cours")</f>
        <v>0</v>
      </c>
      <c r="CB67" s="49"/>
      <c r="CC67" s="49"/>
      <c r="CD67" s="49"/>
    </row>
    <row r="68" spans="9:82" ht="12.9" customHeight="1" x14ac:dyDescent="0.2">
      <c r="I68" s="47" t="str">
        <f>IF(B68="","",IF(#REF!="OUI",WORKDAY(F68,IF(WEEKDAY(F68,2)&gt;=6,G68,G68-1)),F68+G68-1))</f>
        <v/>
      </c>
      <c r="J68" s="23"/>
      <c r="K68" s="23"/>
      <c r="L68" s="23"/>
      <c r="M68" s="23"/>
      <c r="N68" s="23"/>
      <c r="O68" s="23"/>
      <c r="BZ68" s="47" t="s">
        <v>50</v>
      </c>
      <c r="CA68" s="49">
        <f ca="1">COUNTIF($P$11:$P61,"Terminée")</f>
        <v>1</v>
      </c>
      <c r="CB68" s="49"/>
      <c r="CC68" s="49"/>
      <c r="CD68" s="49"/>
    </row>
    <row r="69" spans="9:82" ht="12.9" customHeight="1" x14ac:dyDescent="0.2">
      <c r="I69" s="47" t="str">
        <f>IF(B69="","",IF(#REF!="OUI",WORKDAY(F69,IF(WEEKDAY(F69,2)&gt;=6,G69,G69-1)),F69+G69-1))</f>
        <v/>
      </c>
      <c r="J69" s="23"/>
      <c r="K69" s="23"/>
      <c r="L69" s="23"/>
      <c r="M69" s="23"/>
      <c r="N69" s="23"/>
      <c r="O69" s="23"/>
      <c r="BZ69" s="47" t="s">
        <v>51</v>
      </c>
      <c r="CA69" s="49">
        <f ca="1">COUNTIF($BZ$11:$BZ61,"NO")</f>
        <v>51</v>
      </c>
      <c r="CB69" s="49"/>
      <c r="CC69" s="49"/>
      <c r="CD69" s="49"/>
    </row>
    <row r="70" spans="9:82" ht="12.9" customHeight="1" x14ac:dyDescent="0.2">
      <c r="I70" s="47" t="str">
        <f>IF(B70="","",IF(#REF!="OUI",WORKDAY(F70,IF(WEEKDAY(F70,2)&gt;=6,G70,G70-1)),F70+G70-1))</f>
        <v/>
      </c>
      <c r="J70" s="23"/>
      <c r="K70" s="23"/>
      <c r="L70" s="23"/>
      <c r="M70" s="23"/>
      <c r="N70" s="23"/>
      <c r="O70" s="23"/>
      <c r="BZ70" s="47" t="s">
        <v>51</v>
      </c>
      <c r="CA70" s="49">
        <f ca="1">COUNTIF($BZ$11:$BZ61,"NO")</f>
        <v>51</v>
      </c>
      <c r="CB70" s="49"/>
      <c r="CC70" s="49"/>
      <c r="CD70" s="49"/>
    </row>
    <row r="71" spans="9:82" ht="12.9" customHeight="1" x14ac:dyDescent="0.2">
      <c r="I71" s="47"/>
      <c r="J71" s="23"/>
      <c r="K71" s="23"/>
      <c r="L71" s="23"/>
      <c r="M71" s="23"/>
      <c r="N71" s="23"/>
      <c r="O71" s="23"/>
      <c r="BZ71" s="47" t="s">
        <v>53</v>
      </c>
      <c r="CA71" s="49">
        <f ca="1">COUNTIF($BZ$11:$BZ61,"OK")</f>
        <v>0</v>
      </c>
      <c r="CB71" s="49"/>
      <c r="CC71" s="49"/>
      <c r="CD71" s="49"/>
    </row>
    <row r="72" spans="9:82" ht="12.9" customHeight="1" x14ac:dyDescent="0.2">
      <c r="I72" s="47" t="str">
        <f>IF(B72="","",IF(#REF!="OUI",WORKDAY(F72,IF(WEEKDAY(F72,2)&gt;=6,G72,G72-1)),F72+G72-1))</f>
        <v/>
      </c>
      <c r="J72" s="23"/>
      <c r="K72" s="23"/>
      <c r="L72" s="23"/>
      <c r="M72" s="23"/>
      <c r="N72" s="23"/>
      <c r="O72" s="23"/>
      <c r="BZ72" s="47" t="s">
        <v>45</v>
      </c>
      <c r="CA72" s="49">
        <f ca="1">COUNTIF($CA$11:$CA61,"OK")</f>
        <v>0</v>
      </c>
      <c r="CB72" s="49"/>
      <c r="CC72" s="49"/>
      <c r="CD72" s="49"/>
    </row>
    <row r="73" spans="9:82" ht="12.9" customHeight="1" x14ac:dyDescent="0.2">
      <c r="I73" s="47" t="str">
        <f>IF(B73="","",IF(#REF!="OUI",WORKDAY(F73,IF(WEEKDAY(F73,2)&gt;=6,G73,G73-1)),F73+G73-1))</f>
        <v/>
      </c>
      <c r="J73" s="23"/>
      <c r="K73" s="23"/>
      <c r="L73" s="23"/>
      <c r="M73" s="23"/>
      <c r="N73" s="23"/>
      <c r="O73" s="23"/>
      <c r="BZ73" s="47" t="s">
        <v>44</v>
      </c>
      <c r="CA73" s="49">
        <f ca="1">COUNTIF($CA$11:$CA61,"NO")</f>
        <v>0</v>
      </c>
      <c r="CB73" s="49"/>
      <c r="CC73" s="49"/>
      <c r="CD73" s="49"/>
    </row>
    <row r="74" spans="9:82" ht="12.9" customHeight="1" x14ac:dyDescent="0.2">
      <c r="I74" s="47" t="str">
        <f>IF(B74="","",IF(#REF!="OUI",WORKDAY(F74,IF(WEEKDAY(F74,2)&gt;=6,G74,G74-1)),F74+G74-1))</f>
        <v/>
      </c>
      <c r="J74" s="23"/>
      <c r="K74" s="23"/>
      <c r="L74" s="23"/>
      <c r="M74" s="23"/>
      <c r="N74" s="23"/>
      <c r="O74" s="23"/>
    </row>
    <row r="75" spans="9:82" ht="12.9" customHeight="1" x14ac:dyDescent="0.2">
      <c r="I75" s="47" t="str">
        <f>IF(B75="","",IF(#REF!="OUI",WORKDAY(F75,IF(WEEKDAY(F75,2)&gt;=6,G75,G75-1)),F75+G75-1))</f>
        <v/>
      </c>
      <c r="J75" s="23"/>
      <c r="K75" s="23"/>
      <c r="L75" s="23"/>
      <c r="M75" s="23"/>
      <c r="N75" s="23"/>
      <c r="O75" s="23"/>
    </row>
    <row r="76" spans="9:82" ht="12.9" customHeight="1" x14ac:dyDescent="0.2">
      <c r="I76" s="47" t="str">
        <f>IF(B76="","",IF(#REF!="OUI",WORKDAY(F76,IF(WEEKDAY(F76,2)&gt;=6,G76,G76-1)),F76+G76-1))</f>
        <v/>
      </c>
      <c r="J76" s="23"/>
      <c r="K76" s="23"/>
      <c r="L76" s="23"/>
      <c r="M76" s="23"/>
      <c r="N76" s="23"/>
      <c r="O76" s="23"/>
    </row>
    <row r="77" spans="9:82" ht="12.9" customHeight="1" x14ac:dyDescent="0.2">
      <c r="I77" s="47" t="str">
        <f>IF(B77="","",IF(#REF!="OUI",WORKDAY(F77,IF(WEEKDAY(F77,2)&gt;=6,G77,G77-1)),F77+G77-1))</f>
        <v/>
      </c>
      <c r="J77" s="23"/>
      <c r="K77" s="23"/>
      <c r="L77" s="23"/>
      <c r="M77" s="23"/>
      <c r="N77" s="23"/>
      <c r="O77" s="23"/>
    </row>
    <row r="78" spans="9:82" ht="12.9" customHeight="1" x14ac:dyDescent="0.2">
      <c r="I78" s="47" t="str">
        <f>IF(B78="","",IF(#REF!="OUI",WORKDAY(F78,IF(WEEKDAY(F78,2)&gt;=6,G78,G78-1)),F78+G78-1))</f>
        <v/>
      </c>
      <c r="J78" s="23"/>
      <c r="K78" s="23"/>
      <c r="L78" s="23"/>
      <c r="M78" s="23"/>
      <c r="N78" s="23"/>
      <c r="O78" s="23"/>
    </row>
    <row r="79" spans="9:82" ht="12.9" customHeight="1" x14ac:dyDescent="0.2">
      <c r="I79" s="47" t="str">
        <f>IF(B79="","",IF(#REF!="OUI",WORKDAY(F79,IF(WEEKDAY(F79,2)&gt;=6,G79,G79-1)),F79+G79-1))</f>
        <v/>
      </c>
      <c r="J79" s="23"/>
      <c r="K79" s="23"/>
      <c r="L79" s="23"/>
      <c r="M79" s="23"/>
      <c r="N79" s="23"/>
      <c r="O79" s="23"/>
    </row>
    <row r="80" spans="9:82" ht="12.9" customHeight="1" x14ac:dyDescent="0.2">
      <c r="I80" s="47" t="str">
        <f>IF(B80="","",IF(#REF!="OUI",WORKDAY(F80,IF(WEEKDAY(F80,2)&gt;=6,G80,G80-1)),F80+G80-1))</f>
        <v/>
      </c>
      <c r="J80" s="23"/>
      <c r="K80" s="23"/>
      <c r="L80" s="23"/>
      <c r="M80" s="23"/>
      <c r="N80" s="23"/>
      <c r="O80" s="23"/>
    </row>
    <row r="81" spans="1:83" ht="12.9" customHeight="1" x14ac:dyDescent="0.2">
      <c r="I81" s="47" t="str">
        <f>IF(B81="","",IF(#REF!="OUI",WORKDAY(F81,IF(WEEKDAY(F81,2)&gt;=6,G81,G81-1)),F81+G81-1))</f>
        <v/>
      </c>
      <c r="J81" s="23"/>
      <c r="K81" s="23"/>
      <c r="L81" s="23"/>
      <c r="M81" s="23"/>
      <c r="N81" s="23"/>
      <c r="O81" s="23"/>
    </row>
    <row r="82" spans="1:83" ht="12.9" customHeight="1" x14ac:dyDescent="0.2">
      <c r="I82" s="47" t="str">
        <f>IF(B82="","",IF(#REF!="OUI",WORKDAY(F82,IF(WEEKDAY(F82,2)&gt;=6,G82,G82-1)),F82+G82-1))</f>
        <v/>
      </c>
      <c r="J82" s="23"/>
      <c r="K82" s="23"/>
      <c r="L82" s="23"/>
      <c r="M82" s="23"/>
      <c r="N82" s="23"/>
      <c r="O82" s="23"/>
    </row>
    <row r="83" spans="1:83" ht="12.9" customHeight="1" x14ac:dyDescent="0.2">
      <c r="I83" s="47" t="str">
        <f>IF(B83="","",IF(#REF!="OUI",WORKDAY(F83,IF(WEEKDAY(F83,2)&gt;=6,G83,G83-1)),F83+G83-1))</f>
        <v/>
      </c>
      <c r="J83" s="23"/>
      <c r="K83" s="23"/>
      <c r="L83" s="23"/>
      <c r="M83" s="23"/>
      <c r="N83" s="23"/>
      <c r="O83" s="23"/>
    </row>
    <row r="84" spans="1:83" ht="12.9" customHeight="1" x14ac:dyDescent="0.2">
      <c r="I84" s="47" t="str">
        <f>IF(B84="","",IF(#REF!="OUI",WORKDAY(F84,IF(WEEKDAY(F84,2)&gt;=6,G84,G84-1)),F84+G84-1))</f>
        <v/>
      </c>
      <c r="J84" s="23"/>
      <c r="K84" s="23"/>
      <c r="L84" s="23"/>
      <c r="M84" s="23"/>
      <c r="N84" s="23"/>
      <c r="O84" s="23"/>
    </row>
    <row r="85" spans="1:83" ht="12.9" customHeight="1" x14ac:dyDescent="0.2">
      <c r="I85" s="47" t="str">
        <f>IF(B85="","",IF(#REF!="OUI",WORKDAY(F85,IF(WEEKDAY(F85,2)&gt;=6,G85,G85-1)),F85+G85-1))</f>
        <v/>
      </c>
      <c r="J85" s="23"/>
      <c r="K85" s="23"/>
      <c r="L85" s="23"/>
      <c r="M85" s="23"/>
      <c r="N85" s="23"/>
      <c r="O85" s="23"/>
    </row>
    <row r="86" spans="1:83" ht="12.9" customHeight="1" x14ac:dyDescent="0.2">
      <c r="I86" s="47" t="str">
        <f>IF(B86="","",IF(#REF!="OUI",WORKDAY(F86,IF(WEEKDAY(F86,2)&gt;=6,G86,G86-1)),F86+G86-1))</f>
        <v/>
      </c>
      <c r="J86" s="23"/>
      <c r="K86" s="23"/>
      <c r="L86" s="23"/>
      <c r="M86" s="23"/>
      <c r="N86" s="23"/>
      <c r="O86" s="23"/>
    </row>
    <row r="87" spans="1:83" ht="12.9" customHeight="1" x14ac:dyDescent="0.2">
      <c r="I87" s="47" t="str">
        <f>IF(B87="","",IF(#REF!="OUI",WORKDAY(F87,IF(WEEKDAY(F87,2)&gt;=6,G87,G87-1)),F87+G87-1))</f>
        <v/>
      </c>
      <c r="J87" s="23"/>
      <c r="K87" s="23"/>
      <c r="L87" s="23"/>
      <c r="M87" s="23"/>
      <c r="N87" s="23"/>
      <c r="O87" s="23"/>
    </row>
    <row r="88" spans="1:83" s="24" customFormat="1" ht="12.9" customHeight="1" x14ac:dyDescent="0.2">
      <c r="A88" s="22"/>
      <c r="B88" s="11"/>
      <c r="C88" s="11"/>
      <c r="D88" s="11"/>
      <c r="E88" s="11"/>
      <c r="F88" s="22"/>
      <c r="G88" s="14"/>
      <c r="H88" s="33"/>
      <c r="I88" s="47" t="str">
        <f>IF(B88="","",IF(#REF!="OUI",WORKDAY(F88,IF(WEEKDAY(F88,2)&gt;=6,G88,G88-1)),F88+G88-1))</f>
        <v/>
      </c>
      <c r="J88" s="23"/>
      <c r="K88" s="23"/>
      <c r="L88" s="23"/>
      <c r="M88" s="23"/>
      <c r="N88" s="23"/>
      <c r="O88" s="23"/>
      <c r="P88" s="28"/>
      <c r="Q88" s="46"/>
      <c r="R88" s="29"/>
      <c r="S88" s="29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29"/>
      <c r="AE88" s="29"/>
      <c r="AF88" s="29"/>
      <c r="AG88" s="29"/>
      <c r="AH88" s="29"/>
      <c r="AI88" s="29"/>
      <c r="AJ88" s="29"/>
      <c r="AK88" s="29"/>
      <c r="AL88" s="29"/>
      <c r="AM88" s="29"/>
      <c r="AN88" s="29"/>
      <c r="AO88" s="29"/>
      <c r="AP88" s="29"/>
      <c r="AQ88" s="29"/>
      <c r="AR88" s="29"/>
      <c r="AS88" s="29"/>
      <c r="AT88" s="29"/>
      <c r="AU88" s="29"/>
      <c r="AV88" s="29"/>
      <c r="AW88" s="29"/>
      <c r="AX88" s="29"/>
      <c r="AY88" s="29"/>
      <c r="AZ88" s="29"/>
      <c r="BA88" s="29"/>
      <c r="BB88" s="29"/>
      <c r="BC88" s="29"/>
      <c r="BD88" s="29"/>
      <c r="BE88" s="29"/>
      <c r="BF88" s="29"/>
      <c r="BG88" s="29"/>
      <c r="BH88" s="29"/>
      <c r="BI88" s="29"/>
      <c r="BJ88" s="29"/>
      <c r="BK88" s="29"/>
      <c r="BL88" s="29"/>
      <c r="BM88" s="29"/>
      <c r="BN88" s="29"/>
      <c r="BO88" s="29"/>
      <c r="BP88" s="29"/>
      <c r="BQ88" s="29"/>
      <c r="BR88" s="29"/>
      <c r="BS88" s="29"/>
      <c r="BT88" s="29"/>
      <c r="BU88" s="29"/>
      <c r="BV88" s="29"/>
      <c r="BW88" s="29"/>
      <c r="BX88" s="29"/>
      <c r="BY88" s="29"/>
      <c r="BZ88" s="29"/>
      <c r="CA88" s="29"/>
      <c r="CB88" s="29"/>
      <c r="CC88" s="29"/>
      <c r="CD88" s="29"/>
      <c r="CE88" s="11"/>
    </row>
    <row r="89" spans="1:83" s="24" customFormat="1" ht="12.9" customHeight="1" x14ac:dyDescent="0.2">
      <c r="A89" s="22"/>
      <c r="B89" s="11"/>
      <c r="C89" s="11"/>
      <c r="D89" s="11"/>
      <c r="E89" s="11"/>
      <c r="F89" s="22"/>
      <c r="G89" s="14"/>
      <c r="H89" s="33"/>
      <c r="I89" s="47" t="str">
        <f>IF(B89="","",IF(#REF!="OUI",WORKDAY(F89,IF(WEEKDAY(F89,2)&gt;=6,G89,G89-1)),F89+G89-1))</f>
        <v/>
      </c>
      <c r="J89" s="23"/>
      <c r="K89" s="23"/>
      <c r="L89" s="23"/>
      <c r="M89" s="23"/>
      <c r="N89" s="23"/>
      <c r="O89" s="23"/>
      <c r="P89" s="28"/>
      <c r="Q89" s="46"/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29"/>
      <c r="AE89" s="29"/>
      <c r="AF89" s="29"/>
      <c r="AG89" s="29"/>
      <c r="AH89" s="29"/>
      <c r="AI89" s="29"/>
      <c r="AJ89" s="29"/>
      <c r="AK89" s="29"/>
      <c r="AL89" s="29"/>
      <c r="AM89" s="29"/>
      <c r="AN89" s="29"/>
      <c r="AO89" s="29"/>
      <c r="AP89" s="29"/>
      <c r="AQ89" s="29"/>
      <c r="AR89" s="29"/>
      <c r="AS89" s="29"/>
      <c r="AT89" s="29"/>
      <c r="AU89" s="29"/>
      <c r="AV89" s="29"/>
      <c r="AW89" s="29"/>
      <c r="AX89" s="29"/>
      <c r="AY89" s="29"/>
      <c r="AZ89" s="29"/>
      <c r="BA89" s="29"/>
      <c r="BB89" s="29"/>
      <c r="BC89" s="29"/>
      <c r="BD89" s="29"/>
      <c r="BE89" s="29"/>
      <c r="BF89" s="29"/>
      <c r="BG89" s="29"/>
      <c r="BH89" s="29"/>
      <c r="BI89" s="29"/>
      <c r="BJ89" s="29"/>
      <c r="BK89" s="29"/>
      <c r="BL89" s="29"/>
      <c r="BM89" s="29"/>
      <c r="BN89" s="29"/>
      <c r="BO89" s="29"/>
      <c r="BP89" s="29"/>
      <c r="BQ89" s="29"/>
      <c r="BR89" s="29"/>
      <c r="BS89" s="29"/>
      <c r="BT89" s="29"/>
      <c r="BU89" s="29"/>
      <c r="BV89" s="29"/>
      <c r="BW89" s="29"/>
      <c r="BX89" s="29"/>
      <c r="BY89" s="29"/>
      <c r="BZ89" s="29"/>
      <c r="CA89" s="29"/>
      <c r="CB89" s="29"/>
      <c r="CC89" s="29"/>
      <c r="CD89" s="29"/>
      <c r="CE89" s="11"/>
    </row>
    <row r="90" spans="1:83" s="24" customFormat="1" ht="12.9" customHeight="1" x14ac:dyDescent="0.2">
      <c r="A90" s="22"/>
      <c r="B90" s="11"/>
      <c r="C90" s="11"/>
      <c r="D90" s="11"/>
      <c r="E90" s="11"/>
      <c r="F90" s="22"/>
      <c r="G90" s="14"/>
      <c r="H90" s="33"/>
      <c r="I90" s="47" t="str">
        <f>IF(B90="","",IF(#REF!="OUI",WORKDAY(F90,IF(WEEKDAY(F90,2)&gt;=6,G90,G90-1)),F90+G90-1))</f>
        <v/>
      </c>
      <c r="J90" s="23"/>
      <c r="K90" s="23"/>
      <c r="L90" s="23"/>
      <c r="M90" s="23"/>
      <c r="N90" s="23"/>
      <c r="O90" s="23"/>
      <c r="P90" s="28"/>
      <c r="Q90" s="46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29"/>
      <c r="AE90" s="29"/>
      <c r="AF90" s="29"/>
      <c r="AG90" s="29"/>
      <c r="AH90" s="29"/>
      <c r="AI90" s="29"/>
      <c r="AJ90" s="29"/>
      <c r="AK90" s="29"/>
      <c r="AL90" s="29"/>
      <c r="AM90" s="29"/>
      <c r="AN90" s="29"/>
      <c r="AO90" s="29"/>
      <c r="AP90" s="29"/>
      <c r="AQ90" s="29"/>
      <c r="AR90" s="29"/>
      <c r="AS90" s="29"/>
      <c r="AT90" s="29"/>
      <c r="AU90" s="29"/>
      <c r="AV90" s="29"/>
      <c r="AW90" s="29"/>
      <c r="AX90" s="29"/>
      <c r="AY90" s="29"/>
      <c r="AZ90" s="29"/>
      <c r="BA90" s="29"/>
      <c r="BB90" s="29"/>
      <c r="BC90" s="29"/>
      <c r="BD90" s="29"/>
      <c r="BE90" s="29"/>
      <c r="BF90" s="29"/>
      <c r="BG90" s="29"/>
      <c r="BH90" s="29"/>
      <c r="BI90" s="29"/>
      <c r="BJ90" s="29"/>
      <c r="BK90" s="29"/>
      <c r="BL90" s="29"/>
      <c r="BM90" s="29"/>
      <c r="BN90" s="29"/>
      <c r="BO90" s="29"/>
      <c r="BP90" s="29"/>
      <c r="BQ90" s="29"/>
      <c r="BR90" s="29"/>
      <c r="BS90" s="29"/>
      <c r="BT90" s="29"/>
      <c r="BU90" s="29"/>
      <c r="BV90" s="29"/>
      <c r="BW90" s="29"/>
      <c r="BX90" s="29"/>
      <c r="BY90" s="29"/>
      <c r="BZ90" s="29"/>
      <c r="CA90" s="29"/>
      <c r="CB90" s="29"/>
      <c r="CC90" s="29"/>
      <c r="CD90" s="29"/>
      <c r="CE90" s="11"/>
    </row>
    <row r="91" spans="1:83" s="24" customFormat="1" ht="12.9" customHeight="1" x14ac:dyDescent="0.2">
      <c r="A91" s="22"/>
      <c r="B91" s="11"/>
      <c r="C91" s="11"/>
      <c r="D91" s="11"/>
      <c r="E91" s="11"/>
      <c r="F91" s="22"/>
      <c r="G91" s="14"/>
      <c r="H91" s="33"/>
      <c r="I91" s="47" t="str">
        <f>IF(B91="","",IF(#REF!="OUI",WORKDAY(F91,IF(WEEKDAY(F91,2)&gt;=6,G91,G91-1)),F91+G91-1))</f>
        <v/>
      </c>
      <c r="J91" s="23"/>
      <c r="K91" s="23"/>
      <c r="L91" s="23"/>
      <c r="M91" s="23"/>
      <c r="N91" s="23"/>
      <c r="O91" s="23"/>
      <c r="P91" s="28"/>
      <c r="Q91" s="46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29"/>
      <c r="AE91" s="29"/>
      <c r="AF91" s="29"/>
      <c r="AG91" s="29"/>
      <c r="AH91" s="29"/>
      <c r="AI91" s="29"/>
      <c r="AJ91" s="29"/>
      <c r="AK91" s="29"/>
      <c r="AL91" s="29"/>
      <c r="AM91" s="29"/>
      <c r="AN91" s="29"/>
      <c r="AO91" s="29"/>
      <c r="AP91" s="29"/>
      <c r="AQ91" s="29"/>
      <c r="AR91" s="29"/>
      <c r="AS91" s="29"/>
      <c r="AT91" s="29"/>
      <c r="AU91" s="29"/>
      <c r="AV91" s="29"/>
      <c r="AW91" s="29"/>
      <c r="AX91" s="29"/>
      <c r="AY91" s="29"/>
      <c r="AZ91" s="29"/>
      <c r="BA91" s="29"/>
      <c r="BB91" s="29"/>
      <c r="BC91" s="29"/>
      <c r="BD91" s="29"/>
      <c r="BE91" s="29"/>
      <c r="BF91" s="29"/>
      <c r="BG91" s="29"/>
      <c r="BH91" s="29"/>
      <c r="BI91" s="29"/>
      <c r="BJ91" s="29"/>
      <c r="BK91" s="29"/>
      <c r="BL91" s="29"/>
      <c r="BM91" s="29"/>
      <c r="BN91" s="29"/>
      <c r="BO91" s="29"/>
      <c r="BP91" s="29"/>
      <c r="BQ91" s="29"/>
      <c r="BR91" s="29"/>
      <c r="BS91" s="29"/>
      <c r="BT91" s="29"/>
      <c r="BU91" s="29"/>
      <c r="BV91" s="29"/>
      <c r="BW91" s="29"/>
      <c r="BX91" s="29"/>
      <c r="BY91" s="29"/>
      <c r="BZ91" s="29"/>
      <c r="CA91" s="29"/>
      <c r="CB91" s="29"/>
      <c r="CC91" s="29"/>
      <c r="CD91" s="29"/>
      <c r="CE91" s="11"/>
    </row>
    <row r="92" spans="1:83" s="24" customFormat="1" ht="12.9" customHeight="1" x14ac:dyDescent="0.2">
      <c r="A92" s="22"/>
      <c r="B92" s="11"/>
      <c r="C92" s="11"/>
      <c r="D92" s="11"/>
      <c r="E92" s="11"/>
      <c r="F92" s="22"/>
      <c r="G92" s="14"/>
      <c r="H92" s="33"/>
      <c r="I92" s="47" t="str">
        <f>IF(B92="","",IF(#REF!="OUI",WORKDAY(F92,IF(WEEKDAY(F92,2)&gt;=6,G92,G92-1)),F92+G92-1))</f>
        <v/>
      </c>
      <c r="J92" s="23"/>
      <c r="K92" s="23"/>
      <c r="L92" s="23"/>
      <c r="M92" s="23"/>
      <c r="N92" s="23"/>
      <c r="O92" s="23"/>
      <c r="P92" s="28"/>
      <c r="Q92" s="46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29"/>
      <c r="AE92" s="29"/>
      <c r="AF92" s="29"/>
      <c r="AG92" s="29"/>
      <c r="AH92" s="29"/>
      <c r="AI92" s="29"/>
      <c r="AJ92" s="29"/>
      <c r="AK92" s="29"/>
      <c r="AL92" s="29"/>
      <c r="AM92" s="29"/>
      <c r="AN92" s="29"/>
      <c r="AO92" s="29"/>
      <c r="AP92" s="29"/>
      <c r="AQ92" s="29"/>
      <c r="AR92" s="29"/>
      <c r="AS92" s="29"/>
      <c r="AT92" s="29"/>
      <c r="AU92" s="29"/>
      <c r="AV92" s="29"/>
      <c r="AW92" s="29"/>
      <c r="AX92" s="29"/>
      <c r="AY92" s="29"/>
      <c r="AZ92" s="29"/>
      <c r="BA92" s="29"/>
      <c r="BB92" s="29"/>
      <c r="BC92" s="29"/>
      <c r="BD92" s="29"/>
      <c r="BE92" s="29"/>
      <c r="BF92" s="29"/>
      <c r="BG92" s="29"/>
      <c r="BH92" s="29"/>
      <c r="BI92" s="29"/>
      <c r="BJ92" s="29"/>
      <c r="BK92" s="29"/>
      <c r="BL92" s="29"/>
      <c r="BM92" s="29"/>
      <c r="BN92" s="29"/>
      <c r="BO92" s="29"/>
      <c r="BP92" s="29"/>
      <c r="BQ92" s="29"/>
      <c r="BR92" s="29"/>
      <c r="BS92" s="29"/>
      <c r="BT92" s="29"/>
      <c r="BU92" s="29"/>
      <c r="BV92" s="29"/>
      <c r="BW92" s="29"/>
      <c r="BX92" s="29"/>
      <c r="BY92" s="29"/>
      <c r="BZ92" s="29"/>
      <c r="CA92" s="29"/>
      <c r="CB92" s="29"/>
      <c r="CC92" s="29"/>
      <c r="CD92" s="29"/>
      <c r="CE92" s="11"/>
    </row>
    <row r="93" spans="1:83" s="24" customFormat="1" ht="12.9" customHeight="1" x14ac:dyDescent="0.2">
      <c r="A93" s="22"/>
      <c r="B93" s="11"/>
      <c r="C93" s="11"/>
      <c r="D93" s="11"/>
      <c r="E93" s="11"/>
      <c r="F93" s="22"/>
      <c r="G93" s="14"/>
      <c r="H93" s="33"/>
      <c r="I93" s="47" t="str">
        <f>IF(B93="","",IF(#REF!="OUI",WORKDAY(F93,IF(WEEKDAY(F93,2)&gt;=6,G93,G93-1)),F93+G93-1))</f>
        <v/>
      </c>
      <c r="J93" s="23"/>
      <c r="K93" s="23"/>
      <c r="L93" s="23"/>
      <c r="M93" s="23"/>
      <c r="N93" s="23"/>
      <c r="O93" s="23"/>
      <c r="P93" s="28"/>
      <c r="Q93" s="46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29"/>
      <c r="AE93" s="29"/>
      <c r="AF93" s="29"/>
      <c r="AG93" s="29"/>
      <c r="AH93" s="29"/>
      <c r="AI93" s="29"/>
      <c r="AJ93" s="29"/>
      <c r="AK93" s="29"/>
      <c r="AL93" s="29"/>
      <c r="AM93" s="29"/>
      <c r="AN93" s="29"/>
      <c r="AO93" s="29"/>
      <c r="AP93" s="29"/>
      <c r="AQ93" s="29"/>
      <c r="AR93" s="29"/>
      <c r="AS93" s="29"/>
      <c r="AT93" s="29"/>
      <c r="AU93" s="29"/>
      <c r="AV93" s="29"/>
      <c r="AW93" s="29"/>
      <c r="AX93" s="29"/>
      <c r="AY93" s="29"/>
      <c r="AZ93" s="29"/>
      <c r="BA93" s="29"/>
      <c r="BB93" s="29"/>
      <c r="BC93" s="29"/>
      <c r="BD93" s="29"/>
      <c r="BE93" s="29"/>
      <c r="BF93" s="29"/>
      <c r="BG93" s="29"/>
      <c r="BH93" s="29"/>
      <c r="BI93" s="29"/>
      <c r="BJ93" s="29"/>
      <c r="BK93" s="29"/>
      <c r="BL93" s="29"/>
      <c r="BM93" s="29"/>
      <c r="BN93" s="29"/>
      <c r="BO93" s="29"/>
      <c r="BP93" s="29"/>
      <c r="BQ93" s="29"/>
      <c r="BR93" s="29"/>
      <c r="BS93" s="29"/>
      <c r="BT93" s="29"/>
      <c r="BU93" s="29"/>
      <c r="BV93" s="29"/>
      <c r="BW93" s="29"/>
      <c r="BX93" s="29"/>
      <c r="BY93" s="29"/>
      <c r="BZ93" s="29"/>
      <c r="CA93" s="29"/>
      <c r="CB93" s="29"/>
      <c r="CC93" s="29"/>
      <c r="CD93" s="29"/>
      <c r="CE93" s="11"/>
    </row>
    <row r="94" spans="1:83" s="24" customFormat="1" ht="12.9" customHeight="1" x14ac:dyDescent="0.2">
      <c r="A94" s="22"/>
      <c r="B94" s="11"/>
      <c r="C94" s="11"/>
      <c r="D94" s="11"/>
      <c r="E94" s="11"/>
      <c r="F94" s="22"/>
      <c r="G94" s="14"/>
      <c r="H94" s="33"/>
      <c r="I94" s="47" t="str">
        <f>IF(B94="","",IF(#REF!="OUI",WORKDAY(F94,IF(WEEKDAY(F94,2)&gt;=6,G94,G94-1)),F94+G94-1))</f>
        <v/>
      </c>
      <c r="J94" s="23"/>
      <c r="K94" s="23"/>
      <c r="L94" s="23"/>
      <c r="M94" s="23"/>
      <c r="N94" s="23"/>
      <c r="O94" s="23"/>
      <c r="P94" s="28"/>
      <c r="Q94" s="46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29"/>
      <c r="AE94" s="29"/>
      <c r="AF94" s="29"/>
      <c r="AG94" s="29"/>
      <c r="AH94" s="29"/>
      <c r="AI94" s="29"/>
      <c r="AJ94" s="29"/>
      <c r="AK94" s="29"/>
      <c r="AL94" s="29"/>
      <c r="AM94" s="29"/>
      <c r="AN94" s="29"/>
      <c r="AO94" s="29"/>
      <c r="AP94" s="29"/>
      <c r="AQ94" s="29"/>
      <c r="AR94" s="29"/>
      <c r="AS94" s="29"/>
      <c r="AT94" s="29"/>
      <c r="AU94" s="29"/>
      <c r="AV94" s="29"/>
      <c r="AW94" s="29"/>
      <c r="AX94" s="29"/>
      <c r="AY94" s="29"/>
      <c r="AZ94" s="29"/>
      <c r="BA94" s="29"/>
      <c r="BB94" s="29"/>
      <c r="BC94" s="29"/>
      <c r="BD94" s="29"/>
      <c r="BE94" s="29"/>
      <c r="BF94" s="29"/>
      <c r="BG94" s="29"/>
      <c r="BH94" s="29"/>
      <c r="BI94" s="29"/>
      <c r="BJ94" s="29"/>
      <c r="BK94" s="29"/>
      <c r="BL94" s="29"/>
      <c r="BM94" s="29"/>
      <c r="BN94" s="29"/>
      <c r="BO94" s="29"/>
      <c r="BP94" s="29"/>
      <c r="BQ94" s="29"/>
      <c r="BR94" s="29"/>
      <c r="BS94" s="29"/>
      <c r="BT94" s="29"/>
      <c r="BU94" s="29"/>
      <c r="BV94" s="29"/>
      <c r="BW94" s="29"/>
      <c r="BX94" s="29"/>
      <c r="BY94" s="29"/>
      <c r="BZ94" s="29"/>
      <c r="CA94" s="29"/>
      <c r="CB94" s="29"/>
      <c r="CC94" s="29"/>
      <c r="CD94" s="29"/>
      <c r="CE94" s="11"/>
    </row>
    <row r="95" spans="1:83" s="24" customFormat="1" ht="12.9" customHeight="1" x14ac:dyDescent="0.2">
      <c r="A95" s="22"/>
      <c r="B95" s="11"/>
      <c r="C95" s="11"/>
      <c r="D95" s="11"/>
      <c r="E95" s="11"/>
      <c r="F95" s="22"/>
      <c r="G95" s="14"/>
      <c r="H95" s="33"/>
      <c r="I95" s="47" t="str">
        <f>IF(B95="","",IF(#REF!="OUI",WORKDAY(F95,IF(WEEKDAY(F95,2)&gt;=6,G95,G95-1)),F95+G95-1))</f>
        <v/>
      </c>
      <c r="J95" s="23"/>
      <c r="K95" s="23"/>
      <c r="L95" s="23"/>
      <c r="M95" s="23"/>
      <c r="N95" s="23"/>
      <c r="O95" s="23"/>
      <c r="P95" s="28"/>
      <c r="Q95" s="46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29"/>
      <c r="AE95" s="29"/>
      <c r="AF95" s="29"/>
      <c r="AG95" s="29"/>
      <c r="AH95" s="29"/>
      <c r="AI95" s="29"/>
      <c r="AJ95" s="29"/>
      <c r="AK95" s="29"/>
      <c r="AL95" s="29"/>
      <c r="AM95" s="29"/>
      <c r="AN95" s="29"/>
      <c r="AO95" s="29"/>
      <c r="AP95" s="29"/>
      <c r="AQ95" s="29"/>
      <c r="AR95" s="29"/>
      <c r="AS95" s="29"/>
      <c r="AT95" s="29"/>
      <c r="AU95" s="29"/>
      <c r="AV95" s="29"/>
      <c r="AW95" s="29"/>
      <c r="AX95" s="29"/>
      <c r="AY95" s="29"/>
      <c r="AZ95" s="29"/>
      <c r="BA95" s="29"/>
      <c r="BB95" s="29"/>
      <c r="BC95" s="29"/>
      <c r="BD95" s="29"/>
      <c r="BE95" s="29"/>
      <c r="BF95" s="29"/>
      <c r="BG95" s="29"/>
      <c r="BH95" s="29"/>
      <c r="BI95" s="29"/>
      <c r="BJ95" s="29"/>
      <c r="BK95" s="29"/>
      <c r="BL95" s="29"/>
      <c r="BM95" s="29"/>
      <c r="BN95" s="29"/>
      <c r="BO95" s="29"/>
      <c r="BP95" s="29"/>
      <c r="BQ95" s="29"/>
      <c r="BR95" s="29"/>
      <c r="BS95" s="29"/>
      <c r="BT95" s="29"/>
      <c r="BU95" s="29"/>
      <c r="BV95" s="29"/>
      <c r="BW95" s="29"/>
      <c r="BX95" s="29"/>
      <c r="BY95" s="29"/>
      <c r="BZ95" s="29"/>
      <c r="CA95" s="29"/>
      <c r="CB95" s="29"/>
      <c r="CC95" s="29"/>
      <c r="CD95" s="29"/>
      <c r="CE95" s="11"/>
    </row>
    <row r="96" spans="1:83" s="24" customFormat="1" ht="12.9" customHeight="1" x14ac:dyDescent="0.2">
      <c r="A96" s="22"/>
      <c r="B96" s="11"/>
      <c r="C96" s="11"/>
      <c r="D96" s="11"/>
      <c r="E96" s="11"/>
      <c r="F96" s="22"/>
      <c r="G96" s="14"/>
      <c r="H96" s="33"/>
      <c r="I96" s="47" t="str">
        <f>IF(B96="","",IF(#REF!="OUI",WORKDAY(F96,IF(WEEKDAY(F96,2)&gt;=6,G96,G96-1)),F96+G96-1))</f>
        <v/>
      </c>
      <c r="J96" s="23"/>
      <c r="K96" s="23"/>
      <c r="L96" s="23"/>
      <c r="M96" s="23"/>
      <c r="N96" s="23"/>
      <c r="O96" s="23"/>
      <c r="P96" s="28"/>
      <c r="Q96" s="46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29"/>
      <c r="AE96" s="29"/>
      <c r="AF96" s="29"/>
      <c r="AG96" s="29"/>
      <c r="AH96" s="29"/>
      <c r="AI96" s="29"/>
      <c r="AJ96" s="29"/>
      <c r="AK96" s="29"/>
      <c r="AL96" s="29"/>
      <c r="AM96" s="29"/>
      <c r="AN96" s="29"/>
      <c r="AO96" s="29"/>
      <c r="AP96" s="29"/>
      <c r="AQ96" s="29"/>
      <c r="AR96" s="29"/>
      <c r="AS96" s="29"/>
      <c r="AT96" s="29"/>
      <c r="AU96" s="29"/>
      <c r="AV96" s="29"/>
      <c r="AW96" s="29"/>
      <c r="AX96" s="29"/>
      <c r="AY96" s="29"/>
      <c r="AZ96" s="29"/>
      <c r="BA96" s="29"/>
      <c r="BB96" s="29"/>
      <c r="BC96" s="29"/>
      <c r="BD96" s="29"/>
      <c r="BE96" s="29"/>
      <c r="BF96" s="29"/>
      <c r="BG96" s="29"/>
      <c r="BH96" s="29"/>
      <c r="BI96" s="29"/>
      <c r="BJ96" s="29"/>
      <c r="BK96" s="29"/>
      <c r="BL96" s="29"/>
      <c r="BM96" s="29"/>
      <c r="BN96" s="29"/>
      <c r="BO96" s="29"/>
      <c r="BP96" s="29"/>
      <c r="BQ96" s="29"/>
      <c r="BR96" s="29"/>
      <c r="BS96" s="29"/>
      <c r="BT96" s="29"/>
      <c r="BU96" s="29"/>
      <c r="BV96" s="29"/>
      <c r="BW96" s="29"/>
      <c r="BX96" s="29"/>
      <c r="BY96" s="29"/>
      <c r="BZ96" s="29"/>
      <c r="CA96" s="29"/>
      <c r="CB96" s="29"/>
      <c r="CC96" s="29"/>
      <c r="CD96" s="29"/>
      <c r="CE96" s="11"/>
    </row>
    <row r="97" spans="1:83" s="24" customFormat="1" ht="12.9" customHeight="1" x14ac:dyDescent="0.2">
      <c r="A97" s="22"/>
      <c r="B97" s="11"/>
      <c r="C97" s="11"/>
      <c r="D97" s="11"/>
      <c r="E97" s="11"/>
      <c r="F97" s="22"/>
      <c r="G97" s="14"/>
      <c r="H97" s="33"/>
      <c r="I97" s="47" t="str">
        <f>IF(B97="","",IF(#REF!="OUI",WORKDAY(F97,IF(WEEKDAY(F97,2)&gt;=6,G97,G97-1)),F97+G97-1))</f>
        <v/>
      </c>
      <c r="J97" s="23"/>
      <c r="K97" s="23"/>
      <c r="L97" s="23"/>
      <c r="M97" s="23"/>
      <c r="N97" s="23"/>
      <c r="O97" s="23"/>
      <c r="P97" s="28"/>
      <c r="Q97" s="46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29"/>
      <c r="AE97" s="29"/>
      <c r="AF97" s="29"/>
      <c r="AG97" s="29"/>
      <c r="AH97" s="29"/>
      <c r="AI97" s="29"/>
      <c r="AJ97" s="29"/>
      <c r="AK97" s="29"/>
      <c r="AL97" s="29"/>
      <c r="AM97" s="29"/>
      <c r="AN97" s="29"/>
      <c r="AO97" s="29"/>
      <c r="AP97" s="29"/>
      <c r="AQ97" s="29"/>
      <c r="AR97" s="29"/>
      <c r="AS97" s="29"/>
      <c r="AT97" s="29"/>
      <c r="AU97" s="29"/>
      <c r="AV97" s="29"/>
      <c r="AW97" s="29"/>
      <c r="AX97" s="29"/>
      <c r="AY97" s="29"/>
      <c r="AZ97" s="29"/>
      <c r="BA97" s="29"/>
      <c r="BB97" s="29"/>
      <c r="BC97" s="29"/>
      <c r="BD97" s="29"/>
      <c r="BE97" s="29"/>
      <c r="BF97" s="29"/>
      <c r="BG97" s="29"/>
      <c r="BH97" s="29"/>
      <c r="BI97" s="29"/>
      <c r="BJ97" s="29"/>
      <c r="BK97" s="29"/>
      <c r="BL97" s="29"/>
      <c r="BM97" s="29"/>
      <c r="BN97" s="29"/>
      <c r="BO97" s="29"/>
      <c r="BP97" s="29"/>
      <c r="BQ97" s="29"/>
      <c r="BR97" s="29"/>
      <c r="BS97" s="29"/>
      <c r="BT97" s="29"/>
      <c r="BU97" s="29"/>
      <c r="BV97" s="29"/>
      <c r="BW97" s="29"/>
      <c r="BX97" s="29"/>
      <c r="BY97" s="29"/>
      <c r="BZ97" s="29"/>
      <c r="CA97" s="29"/>
      <c r="CB97" s="29"/>
      <c r="CC97" s="29"/>
      <c r="CD97" s="29"/>
      <c r="CE97" s="11"/>
    </row>
    <row r="98" spans="1:83" s="24" customFormat="1" ht="12.9" customHeight="1" x14ac:dyDescent="0.2">
      <c r="A98" s="22"/>
      <c r="B98" s="11"/>
      <c r="C98" s="11"/>
      <c r="D98" s="11"/>
      <c r="E98" s="11"/>
      <c r="F98" s="22"/>
      <c r="G98" s="14"/>
      <c r="H98" s="33"/>
      <c r="I98" s="47" t="str">
        <f>IF(B98="","",IF(#REF!="OUI",WORKDAY(F98,IF(WEEKDAY(F98,2)&gt;=6,G98,G98-1)),F98+G98-1))</f>
        <v/>
      </c>
      <c r="J98" s="23"/>
      <c r="K98" s="23"/>
      <c r="L98" s="23"/>
      <c r="M98" s="23"/>
      <c r="N98" s="23"/>
      <c r="O98" s="23"/>
      <c r="P98" s="28"/>
      <c r="Q98" s="46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29"/>
      <c r="AE98" s="29"/>
      <c r="AF98" s="29"/>
      <c r="AG98" s="29"/>
      <c r="AH98" s="29"/>
      <c r="AI98" s="29"/>
      <c r="AJ98" s="29"/>
      <c r="AK98" s="29"/>
      <c r="AL98" s="29"/>
      <c r="AM98" s="29"/>
      <c r="AN98" s="29"/>
      <c r="AO98" s="29"/>
      <c r="AP98" s="29"/>
      <c r="AQ98" s="29"/>
      <c r="AR98" s="29"/>
      <c r="AS98" s="29"/>
      <c r="AT98" s="29"/>
      <c r="AU98" s="29"/>
      <c r="AV98" s="29"/>
      <c r="AW98" s="29"/>
      <c r="AX98" s="29"/>
      <c r="AY98" s="29"/>
      <c r="AZ98" s="29"/>
      <c r="BA98" s="29"/>
      <c r="BB98" s="29"/>
      <c r="BC98" s="29"/>
      <c r="BD98" s="29"/>
      <c r="BE98" s="29"/>
      <c r="BF98" s="29"/>
      <c r="BG98" s="29"/>
      <c r="BH98" s="29"/>
      <c r="BI98" s="29"/>
      <c r="BJ98" s="29"/>
      <c r="BK98" s="29"/>
      <c r="BL98" s="29"/>
      <c r="BM98" s="29"/>
      <c r="BN98" s="29"/>
      <c r="BO98" s="29"/>
      <c r="BP98" s="29"/>
      <c r="BQ98" s="29"/>
      <c r="BR98" s="29"/>
      <c r="BS98" s="29"/>
      <c r="BT98" s="29"/>
      <c r="BU98" s="29"/>
      <c r="BV98" s="29"/>
      <c r="BW98" s="29"/>
      <c r="BX98" s="29"/>
      <c r="BY98" s="29"/>
      <c r="BZ98" s="29"/>
      <c r="CA98" s="29"/>
      <c r="CB98" s="29"/>
      <c r="CC98" s="29"/>
      <c r="CD98" s="29"/>
      <c r="CE98" s="11"/>
    </row>
    <row r="99" spans="1:83" s="24" customFormat="1" ht="12.9" customHeight="1" x14ac:dyDescent="0.2">
      <c r="A99" s="22"/>
      <c r="B99" s="11"/>
      <c r="C99" s="11"/>
      <c r="D99" s="11"/>
      <c r="E99" s="11"/>
      <c r="F99" s="22"/>
      <c r="G99" s="14"/>
      <c r="H99" s="33"/>
      <c r="I99" s="47" t="str">
        <f>IF(B99="","",IF(#REF!="OUI",WORKDAY(F99,IF(WEEKDAY(F99,2)&gt;=6,G99,G99-1)),F99+G99-1))</f>
        <v/>
      </c>
      <c r="J99" s="23"/>
      <c r="K99" s="23"/>
      <c r="L99" s="23"/>
      <c r="M99" s="23"/>
      <c r="N99" s="23"/>
      <c r="O99" s="23"/>
      <c r="P99" s="28"/>
      <c r="Q99" s="46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29"/>
      <c r="AE99" s="29"/>
      <c r="AF99" s="29"/>
      <c r="AG99" s="29"/>
      <c r="AH99" s="29"/>
      <c r="AI99" s="29"/>
      <c r="AJ99" s="29"/>
      <c r="AK99" s="29"/>
      <c r="AL99" s="29"/>
      <c r="AM99" s="29"/>
      <c r="AN99" s="29"/>
      <c r="AO99" s="29"/>
      <c r="AP99" s="29"/>
      <c r="AQ99" s="29"/>
      <c r="AR99" s="29"/>
      <c r="AS99" s="29"/>
      <c r="AT99" s="29"/>
      <c r="AU99" s="29"/>
      <c r="AV99" s="29"/>
      <c r="AW99" s="29"/>
      <c r="AX99" s="29"/>
      <c r="AY99" s="29"/>
      <c r="AZ99" s="29"/>
      <c r="BA99" s="29"/>
      <c r="BB99" s="29"/>
      <c r="BC99" s="29"/>
      <c r="BD99" s="29"/>
      <c r="BE99" s="29"/>
      <c r="BF99" s="29"/>
      <c r="BG99" s="29"/>
      <c r="BH99" s="29"/>
      <c r="BI99" s="29"/>
      <c r="BJ99" s="29"/>
      <c r="BK99" s="29"/>
      <c r="BL99" s="29"/>
      <c r="BM99" s="29"/>
      <c r="BN99" s="29"/>
      <c r="BO99" s="29"/>
      <c r="BP99" s="29"/>
      <c r="BQ99" s="29"/>
      <c r="BR99" s="29"/>
      <c r="BS99" s="29"/>
      <c r="BT99" s="29"/>
      <c r="BU99" s="29"/>
      <c r="BV99" s="29"/>
      <c r="BW99" s="29"/>
      <c r="BX99" s="29"/>
      <c r="BY99" s="29"/>
      <c r="BZ99" s="29"/>
      <c r="CA99" s="29"/>
      <c r="CB99" s="29"/>
      <c r="CC99" s="29"/>
      <c r="CD99" s="29"/>
      <c r="CE99" s="11"/>
    </row>
    <row r="100" spans="1:83" s="24" customFormat="1" ht="12.9" customHeight="1" x14ac:dyDescent="0.2">
      <c r="A100" s="22"/>
      <c r="B100" s="11"/>
      <c r="C100" s="11"/>
      <c r="D100" s="11"/>
      <c r="E100" s="11"/>
      <c r="F100" s="22"/>
      <c r="G100" s="14"/>
      <c r="H100" s="33"/>
      <c r="I100" s="47" t="str">
        <f>IF(B100="","",IF(#REF!="OUI",WORKDAY(F100,IF(WEEKDAY(F100,2)&gt;=6,G100,G100-1)),F100+G100-1))</f>
        <v/>
      </c>
      <c r="J100" s="23"/>
      <c r="K100" s="23"/>
      <c r="L100" s="23"/>
      <c r="M100" s="23"/>
      <c r="N100" s="23"/>
      <c r="O100" s="23"/>
      <c r="P100" s="28"/>
      <c r="Q100" s="46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29"/>
      <c r="AE100" s="29"/>
      <c r="AF100" s="29"/>
      <c r="AG100" s="29"/>
      <c r="AH100" s="29"/>
      <c r="AI100" s="29"/>
      <c r="AJ100" s="29"/>
      <c r="AK100" s="29"/>
      <c r="AL100" s="29"/>
      <c r="AM100" s="29"/>
      <c r="AN100" s="29"/>
      <c r="AO100" s="29"/>
      <c r="AP100" s="29"/>
      <c r="AQ100" s="29"/>
      <c r="AR100" s="29"/>
      <c r="AS100" s="29"/>
      <c r="AT100" s="29"/>
      <c r="AU100" s="29"/>
      <c r="AV100" s="29"/>
      <c r="AW100" s="29"/>
      <c r="AX100" s="29"/>
      <c r="AY100" s="29"/>
      <c r="AZ100" s="29"/>
      <c r="BA100" s="29"/>
      <c r="BB100" s="29"/>
      <c r="BC100" s="29"/>
      <c r="BD100" s="29"/>
      <c r="BE100" s="29"/>
      <c r="BF100" s="29"/>
      <c r="BG100" s="29"/>
      <c r="BH100" s="29"/>
      <c r="BI100" s="29"/>
      <c r="BJ100" s="29"/>
      <c r="BK100" s="29"/>
      <c r="BL100" s="29"/>
      <c r="BM100" s="29"/>
      <c r="BN100" s="29"/>
      <c r="BO100" s="29"/>
      <c r="BP100" s="29"/>
      <c r="BQ100" s="29"/>
      <c r="BR100" s="29"/>
      <c r="BS100" s="29"/>
      <c r="BT100" s="29"/>
      <c r="BU100" s="29"/>
      <c r="BV100" s="29"/>
      <c r="BW100" s="29"/>
      <c r="BX100" s="29"/>
      <c r="BY100" s="29"/>
      <c r="BZ100" s="29"/>
      <c r="CA100" s="29"/>
      <c r="CB100" s="29"/>
      <c r="CC100" s="29"/>
      <c r="CD100" s="29"/>
      <c r="CE100" s="11"/>
    </row>
    <row r="101" spans="1:83" s="24" customFormat="1" ht="12.9" customHeight="1" x14ac:dyDescent="0.2">
      <c r="A101" s="22"/>
      <c r="B101" s="11"/>
      <c r="C101" s="11"/>
      <c r="D101" s="11"/>
      <c r="E101" s="11"/>
      <c r="F101" s="22"/>
      <c r="G101" s="14"/>
      <c r="H101" s="33"/>
      <c r="I101" s="47" t="str">
        <f>IF(B101="","",IF(#REF!="OUI",WORKDAY(F101,IF(WEEKDAY(F101,2)&gt;=6,G101,G101-1)),F101+G101-1))</f>
        <v/>
      </c>
      <c r="J101" s="23"/>
      <c r="K101" s="23"/>
      <c r="L101" s="23"/>
      <c r="M101" s="23"/>
      <c r="N101" s="23"/>
      <c r="O101" s="23"/>
      <c r="P101" s="28"/>
      <c r="Q101" s="46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29"/>
      <c r="AE101" s="29"/>
      <c r="AF101" s="29"/>
      <c r="AG101" s="29"/>
      <c r="AH101" s="29"/>
      <c r="AI101" s="29"/>
      <c r="AJ101" s="29"/>
      <c r="AK101" s="29"/>
      <c r="AL101" s="29"/>
      <c r="AM101" s="29"/>
      <c r="AN101" s="29"/>
      <c r="AO101" s="29"/>
      <c r="AP101" s="29"/>
      <c r="AQ101" s="29"/>
      <c r="AR101" s="29"/>
      <c r="AS101" s="29"/>
      <c r="AT101" s="29"/>
      <c r="AU101" s="29"/>
      <c r="AV101" s="29"/>
      <c r="AW101" s="29"/>
      <c r="AX101" s="29"/>
      <c r="AY101" s="29"/>
      <c r="AZ101" s="29"/>
      <c r="BA101" s="29"/>
      <c r="BB101" s="29"/>
      <c r="BC101" s="29"/>
      <c r="BD101" s="29"/>
      <c r="BE101" s="29"/>
      <c r="BF101" s="29"/>
      <c r="BG101" s="29"/>
      <c r="BH101" s="29"/>
      <c r="BI101" s="29"/>
      <c r="BJ101" s="29"/>
      <c r="BK101" s="29"/>
      <c r="BL101" s="29"/>
      <c r="BM101" s="29"/>
      <c r="BN101" s="29"/>
      <c r="BO101" s="29"/>
      <c r="BP101" s="29"/>
      <c r="BQ101" s="29"/>
      <c r="BR101" s="29"/>
      <c r="BS101" s="29"/>
      <c r="BT101" s="29"/>
      <c r="BU101" s="29"/>
      <c r="BV101" s="29"/>
      <c r="BW101" s="29"/>
      <c r="BX101" s="29"/>
      <c r="BY101" s="29"/>
      <c r="BZ101" s="29"/>
      <c r="CA101" s="29"/>
      <c r="CB101" s="29"/>
      <c r="CC101" s="29"/>
      <c r="CD101" s="29"/>
      <c r="CE101" s="11"/>
    </row>
    <row r="102" spans="1:83" s="24" customFormat="1" ht="12.9" customHeight="1" x14ac:dyDescent="0.2">
      <c r="A102" s="22"/>
      <c r="B102" s="11"/>
      <c r="C102" s="11"/>
      <c r="D102" s="11"/>
      <c r="E102" s="11"/>
      <c r="F102" s="22"/>
      <c r="G102" s="14"/>
      <c r="H102" s="33"/>
      <c r="I102" s="47" t="str">
        <f>IF(B102="","",IF(#REF!="OUI",WORKDAY(F102,IF(WEEKDAY(F102,2)&gt;=6,G102,G102-1)),F102+G102-1))</f>
        <v/>
      </c>
      <c r="J102" s="23"/>
      <c r="K102" s="23"/>
      <c r="L102" s="23"/>
      <c r="M102" s="23"/>
      <c r="N102" s="23"/>
      <c r="O102" s="23"/>
      <c r="P102" s="28"/>
      <c r="Q102" s="46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29"/>
      <c r="AE102" s="29"/>
      <c r="AF102" s="29"/>
      <c r="AG102" s="29"/>
      <c r="AH102" s="29"/>
      <c r="AI102" s="29"/>
      <c r="AJ102" s="29"/>
      <c r="AK102" s="29"/>
      <c r="AL102" s="29"/>
      <c r="AM102" s="29"/>
      <c r="AN102" s="29"/>
      <c r="AO102" s="29"/>
      <c r="AP102" s="29"/>
      <c r="AQ102" s="29"/>
      <c r="AR102" s="29"/>
      <c r="AS102" s="29"/>
      <c r="AT102" s="29"/>
      <c r="AU102" s="29"/>
      <c r="AV102" s="29"/>
      <c r="AW102" s="29"/>
      <c r="AX102" s="29"/>
      <c r="AY102" s="29"/>
      <c r="AZ102" s="29"/>
      <c r="BA102" s="29"/>
      <c r="BB102" s="29"/>
      <c r="BC102" s="29"/>
      <c r="BD102" s="29"/>
      <c r="BE102" s="29"/>
      <c r="BF102" s="29"/>
      <c r="BG102" s="29"/>
      <c r="BH102" s="29"/>
      <c r="BI102" s="29"/>
      <c r="BJ102" s="29"/>
      <c r="BK102" s="29"/>
      <c r="BL102" s="29"/>
      <c r="BM102" s="29"/>
      <c r="BN102" s="29"/>
      <c r="BO102" s="29"/>
      <c r="BP102" s="29"/>
      <c r="BQ102" s="29"/>
      <c r="BR102" s="29"/>
      <c r="BS102" s="29"/>
      <c r="BT102" s="29"/>
      <c r="BU102" s="29"/>
      <c r="BV102" s="29"/>
      <c r="BW102" s="29"/>
      <c r="BX102" s="29"/>
      <c r="BY102" s="29"/>
      <c r="BZ102" s="29"/>
      <c r="CA102" s="29"/>
      <c r="CB102" s="29"/>
      <c r="CC102" s="29"/>
      <c r="CD102" s="29"/>
      <c r="CE102" s="11"/>
    </row>
    <row r="103" spans="1:83" s="24" customFormat="1" ht="12.9" customHeight="1" x14ac:dyDescent="0.2">
      <c r="A103" s="22"/>
      <c r="B103" s="11"/>
      <c r="C103" s="11"/>
      <c r="D103" s="11"/>
      <c r="E103" s="11"/>
      <c r="F103" s="22"/>
      <c r="G103" s="14"/>
      <c r="H103" s="33"/>
      <c r="I103" s="47" t="str">
        <f>IF(B103="","",IF(#REF!="OUI",WORKDAY(F103,IF(WEEKDAY(F103,2)&gt;=6,G103,G103-1)),F103+G103-1))</f>
        <v/>
      </c>
      <c r="J103" s="23"/>
      <c r="K103" s="23"/>
      <c r="L103" s="23"/>
      <c r="M103" s="23"/>
      <c r="N103" s="23"/>
      <c r="O103" s="23"/>
      <c r="P103" s="28"/>
      <c r="Q103" s="46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29"/>
      <c r="AE103" s="29"/>
      <c r="AF103" s="29"/>
      <c r="AG103" s="29"/>
      <c r="AH103" s="29"/>
      <c r="AI103" s="29"/>
      <c r="AJ103" s="29"/>
      <c r="AK103" s="29"/>
      <c r="AL103" s="29"/>
      <c r="AM103" s="29"/>
      <c r="AN103" s="29"/>
      <c r="AO103" s="29"/>
      <c r="AP103" s="29"/>
      <c r="AQ103" s="29"/>
      <c r="AR103" s="29"/>
      <c r="AS103" s="29"/>
      <c r="AT103" s="29"/>
      <c r="AU103" s="29"/>
      <c r="AV103" s="29"/>
      <c r="AW103" s="29"/>
      <c r="AX103" s="29"/>
      <c r="AY103" s="29"/>
      <c r="AZ103" s="29"/>
      <c r="BA103" s="29"/>
      <c r="BB103" s="29"/>
      <c r="BC103" s="29"/>
      <c r="BD103" s="29"/>
      <c r="BE103" s="29"/>
      <c r="BF103" s="29"/>
      <c r="BG103" s="29"/>
      <c r="BH103" s="29"/>
      <c r="BI103" s="29"/>
      <c r="BJ103" s="29"/>
      <c r="BK103" s="29"/>
      <c r="BL103" s="29"/>
      <c r="BM103" s="29"/>
      <c r="BN103" s="29"/>
      <c r="BO103" s="29"/>
      <c r="BP103" s="29"/>
      <c r="BQ103" s="29"/>
      <c r="BR103" s="29"/>
      <c r="BS103" s="29"/>
      <c r="BT103" s="29"/>
      <c r="BU103" s="29"/>
      <c r="BV103" s="29"/>
      <c r="BW103" s="29"/>
      <c r="BX103" s="29"/>
      <c r="BY103" s="29"/>
      <c r="BZ103" s="29"/>
      <c r="CA103" s="29"/>
      <c r="CB103" s="29"/>
      <c r="CC103" s="29"/>
      <c r="CD103" s="29"/>
      <c r="CE103" s="11"/>
    </row>
    <row r="104" spans="1:83" s="24" customFormat="1" ht="12.9" customHeight="1" x14ac:dyDescent="0.2">
      <c r="A104" s="22"/>
      <c r="B104" s="11"/>
      <c r="C104" s="11"/>
      <c r="D104" s="11"/>
      <c r="E104" s="11"/>
      <c r="F104" s="22"/>
      <c r="G104" s="14"/>
      <c r="H104" s="33"/>
      <c r="I104" s="47" t="str">
        <f>IF(B104="","",IF(#REF!="OUI",WORKDAY(F104,IF(WEEKDAY(F104,2)&gt;=6,G104,G104-1)),F104+G104-1))</f>
        <v/>
      </c>
      <c r="J104" s="23"/>
      <c r="K104" s="23"/>
      <c r="L104" s="23"/>
      <c r="M104" s="23"/>
      <c r="N104" s="23"/>
      <c r="O104" s="23"/>
      <c r="P104" s="28"/>
      <c r="Q104" s="46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29"/>
      <c r="AE104" s="29"/>
      <c r="AF104" s="29"/>
      <c r="AG104" s="29"/>
      <c r="AH104" s="29"/>
      <c r="AI104" s="29"/>
      <c r="AJ104" s="29"/>
      <c r="AK104" s="29"/>
      <c r="AL104" s="29"/>
      <c r="AM104" s="29"/>
      <c r="AN104" s="29"/>
      <c r="AO104" s="29"/>
      <c r="AP104" s="29"/>
      <c r="AQ104" s="29"/>
      <c r="AR104" s="29"/>
      <c r="AS104" s="29"/>
      <c r="AT104" s="29"/>
      <c r="AU104" s="29"/>
      <c r="AV104" s="29"/>
      <c r="AW104" s="29"/>
      <c r="AX104" s="29"/>
      <c r="AY104" s="29"/>
      <c r="AZ104" s="29"/>
      <c r="BA104" s="29"/>
      <c r="BB104" s="29"/>
      <c r="BC104" s="29"/>
      <c r="BD104" s="29"/>
      <c r="BE104" s="29"/>
      <c r="BF104" s="29"/>
      <c r="BG104" s="29"/>
      <c r="BH104" s="29"/>
      <c r="BI104" s="29"/>
      <c r="BJ104" s="29"/>
      <c r="BK104" s="29"/>
      <c r="BL104" s="29"/>
      <c r="BM104" s="29"/>
      <c r="BN104" s="29"/>
      <c r="BO104" s="29"/>
      <c r="BP104" s="29"/>
      <c r="BQ104" s="29"/>
      <c r="BR104" s="29"/>
      <c r="BS104" s="29"/>
      <c r="BT104" s="29"/>
      <c r="BU104" s="29"/>
      <c r="BV104" s="29"/>
      <c r="BW104" s="29"/>
      <c r="BX104" s="29"/>
      <c r="BY104" s="29"/>
      <c r="BZ104" s="29"/>
      <c r="CA104" s="29"/>
      <c r="CB104" s="29"/>
      <c r="CC104" s="29"/>
      <c r="CD104" s="29"/>
      <c r="CE104" s="11"/>
    </row>
    <row r="105" spans="1:83" s="24" customFormat="1" ht="12.9" customHeight="1" x14ac:dyDescent="0.2">
      <c r="A105" s="22"/>
      <c r="B105" s="11"/>
      <c r="C105" s="11"/>
      <c r="D105" s="11"/>
      <c r="E105" s="11"/>
      <c r="F105" s="22"/>
      <c r="G105" s="14"/>
      <c r="H105" s="33"/>
      <c r="I105" s="47" t="str">
        <f>IF(B105="","",IF(#REF!="OUI",WORKDAY(F105,IF(WEEKDAY(F105,2)&gt;=6,G105,G105-1)),F105+G105-1))</f>
        <v/>
      </c>
      <c r="J105" s="23"/>
      <c r="K105" s="23"/>
      <c r="L105" s="23"/>
      <c r="M105" s="23"/>
      <c r="N105" s="23"/>
      <c r="O105" s="23"/>
      <c r="P105" s="28"/>
      <c r="Q105" s="46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  <c r="AF105" s="29"/>
      <c r="AG105" s="29"/>
      <c r="AH105" s="29"/>
      <c r="AI105" s="29"/>
      <c r="AJ105" s="29"/>
      <c r="AK105" s="29"/>
      <c r="AL105" s="29"/>
      <c r="AM105" s="29"/>
      <c r="AN105" s="29"/>
      <c r="AO105" s="29"/>
      <c r="AP105" s="29"/>
      <c r="AQ105" s="29"/>
      <c r="AR105" s="29"/>
      <c r="AS105" s="29"/>
      <c r="AT105" s="29"/>
      <c r="AU105" s="29"/>
      <c r="AV105" s="29"/>
      <c r="AW105" s="29"/>
      <c r="AX105" s="29"/>
      <c r="AY105" s="29"/>
      <c r="AZ105" s="29"/>
      <c r="BA105" s="29"/>
      <c r="BB105" s="29"/>
      <c r="BC105" s="29"/>
      <c r="BD105" s="29"/>
      <c r="BE105" s="29"/>
      <c r="BF105" s="29"/>
      <c r="BG105" s="29"/>
      <c r="BH105" s="29"/>
      <c r="BI105" s="29"/>
      <c r="BJ105" s="29"/>
      <c r="BK105" s="29"/>
      <c r="BL105" s="29"/>
      <c r="BM105" s="29"/>
      <c r="BN105" s="29"/>
      <c r="BO105" s="29"/>
      <c r="BP105" s="29"/>
      <c r="BQ105" s="29"/>
      <c r="BR105" s="29"/>
      <c r="BS105" s="29"/>
      <c r="BT105" s="29"/>
      <c r="BU105" s="29"/>
      <c r="BV105" s="29"/>
      <c r="BW105" s="29"/>
      <c r="BX105" s="29"/>
      <c r="BY105" s="29"/>
      <c r="BZ105" s="29"/>
      <c r="CA105" s="29"/>
      <c r="CB105" s="29"/>
      <c r="CC105" s="29"/>
      <c r="CD105" s="29"/>
      <c r="CE105" s="11"/>
    </row>
    <row r="106" spans="1:83" s="24" customFormat="1" ht="12.9" customHeight="1" x14ac:dyDescent="0.2">
      <c r="A106" s="22"/>
      <c r="B106" s="11"/>
      <c r="C106" s="11"/>
      <c r="D106" s="11"/>
      <c r="E106" s="11"/>
      <c r="F106" s="22"/>
      <c r="G106" s="14"/>
      <c r="H106" s="33"/>
      <c r="I106" s="47" t="str">
        <f>IF(B106="","",IF(#REF!="OUI",WORKDAY(F106,IF(WEEKDAY(F106,2)&gt;=6,G106,G106-1)),F106+G106-1))</f>
        <v/>
      </c>
      <c r="J106" s="23"/>
      <c r="K106" s="23"/>
      <c r="L106" s="23"/>
      <c r="M106" s="23"/>
      <c r="N106" s="23"/>
      <c r="O106" s="23"/>
      <c r="P106" s="28"/>
      <c r="Q106" s="46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29"/>
      <c r="AE106" s="29"/>
      <c r="AF106" s="29"/>
      <c r="AG106" s="29"/>
      <c r="AH106" s="29"/>
      <c r="AI106" s="29"/>
      <c r="AJ106" s="29"/>
      <c r="AK106" s="29"/>
      <c r="AL106" s="29"/>
      <c r="AM106" s="29"/>
      <c r="AN106" s="29"/>
      <c r="AO106" s="29"/>
      <c r="AP106" s="29"/>
      <c r="AQ106" s="29"/>
      <c r="AR106" s="29"/>
      <c r="AS106" s="29"/>
      <c r="AT106" s="29"/>
      <c r="AU106" s="29"/>
      <c r="AV106" s="29"/>
      <c r="AW106" s="29"/>
      <c r="AX106" s="29"/>
      <c r="AY106" s="29"/>
      <c r="AZ106" s="29"/>
      <c r="BA106" s="29"/>
      <c r="BB106" s="29"/>
      <c r="BC106" s="29"/>
      <c r="BD106" s="29"/>
      <c r="BE106" s="29"/>
      <c r="BF106" s="29"/>
      <c r="BG106" s="29"/>
      <c r="BH106" s="29"/>
      <c r="BI106" s="29"/>
      <c r="BJ106" s="29"/>
      <c r="BK106" s="29"/>
      <c r="BL106" s="29"/>
      <c r="BM106" s="29"/>
      <c r="BN106" s="29"/>
      <c r="BO106" s="29"/>
      <c r="BP106" s="29"/>
      <c r="BQ106" s="29"/>
      <c r="BR106" s="29"/>
      <c r="BS106" s="29"/>
      <c r="BT106" s="29"/>
      <c r="BU106" s="29"/>
      <c r="BV106" s="29"/>
      <c r="BW106" s="29"/>
      <c r="BX106" s="29"/>
      <c r="BY106" s="29"/>
      <c r="BZ106" s="29"/>
      <c r="CA106" s="29"/>
      <c r="CB106" s="29"/>
      <c r="CC106" s="29"/>
      <c r="CD106" s="29"/>
      <c r="CE106" s="11"/>
    </row>
    <row r="107" spans="1:83" s="24" customFormat="1" ht="12.9" customHeight="1" x14ac:dyDescent="0.2">
      <c r="A107" s="22"/>
      <c r="B107" s="11"/>
      <c r="C107" s="11"/>
      <c r="D107" s="11"/>
      <c r="E107" s="11"/>
      <c r="F107" s="22"/>
      <c r="G107" s="14"/>
      <c r="H107" s="33"/>
      <c r="I107" s="47" t="str">
        <f>IF(B107="","",IF(#REF!="OUI",WORKDAY(F107,IF(WEEKDAY(F107,2)&gt;=6,G107,G107-1)),F107+G107-1))</f>
        <v/>
      </c>
      <c r="J107" s="23"/>
      <c r="K107" s="23"/>
      <c r="L107" s="23"/>
      <c r="M107" s="23"/>
      <c r="N107" s="23"/>
      <c r="O107" s="23"/>
      <c r="P107" s="28"/>
      <c r="Q107" s="46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29"/>
      <c r="AE107" s="29"/>
      <c r="AF107" s="29"/>
      <c r="AG107" s="29"/>
      <c r="AH107" s="29"/>
      <c r="AI107" s="29"/>
      <c r="AJ107" s="29"/>
      <c r="AK107" s="29"/>
      <c r="AL107" s="29"/>
      <c r="AM107" s="29"/>
      <c r="AN107" s="29"/>
      <c r="AO107" s="29"/>
      <c r="AP107" s="29"/>
      <c r="AQ107" s="29"/>
      <c r="AR107" s="29"/>
      <c r="AS107" s="29"/>
      <c r="AT107" s="29"/>
      <c r="AU107" s="29"/>
      <c r="AV107" s="29"/>
      <c r="AW107" s="29"/>
      <c r="AX107" s="29"/>
      <c r="AY107" s="29"/>
      <c r="AZ107" s="29"/>
      <c r="BA107" s="29"/>
      <c r="BB107" s="29"/>
      <c r="BC107" s="29"/>
      <c r="BD107" s="29"/>
      <c r="BE107" s="29"/>
      <c r="BF107" s="29"/>
      <c r="BG107" s="29"/>
      <c r="BH107" s="29"/>
      <c r="BI107" s="29"/>
      <c r="BJ107" s="29"/>
      <c r="BK107" s="29"/>
      <c r="BL107" s="29"/>
      <c r="BM107" s="29"/>
      <c r="BN107" s="29"/>
      <c r="BO107" s="29"/>
      <c r="BP107" s="29"/>
      <c r="BQ107" s="29"/>
      <c r="BR107" s="29"/>
      <c r="BS107" s="29"/>
      <c r="BT107" s="29"/>
      <c r="BU107" s="29"/>
      <c r="BV107" s="29"/>
      <c r="BW107" s="29"/>
      <c r="BX107" s="29"/>
      <c r="BY107" s="29"/>
      <c r="BZ107" s="29"/>
      <c r="CA107" s="29"/>
      <c r="CB107" s="29"/>
      <c r="CC107" s="29"/>
      <c r="CD107" s="29"/>
      <c r="CE107" s="11"/>
    </row>
    <row r="108" spans="1:83" s="24" customFormat="1" ht="12.9" customHeight="1" x14ac:dyDescent="0.2">
      <c r="A108" s="22"/>
      <c r="B108" s="11"/>
      <c r="C108" s="11"/>
      <c r="D108" s="11"/>
      <c r="E108" s="11"/>
      <c r="F108" s="22"/>
      <c r="G108" s="14"/>
      <c r="H108" s="33"/>
      <c r="I108" s="47" t="str">
        <f>IF(B108="","",IF(#REF!="OUI",WORKDAY(F108,IF(WEEKDAY(F108,2)&gt;=6,G108,G108-1)),F108+G108-1))</f>
        <v/>
      </c>
      <c r="J108" s="23"/>
      <c r="K108" s="23"/>
      <c r="L108" s="23"/>
      <c r="M108" s="23"/>
      <c r="N108" s="23"/>
      <c r="O108" s="23"/>
      <c r="P108" s="28"/>
      <c r="Q108" s="46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29"/>
      <c r="AE108" s="29"/>
      <c r="AF108" s="29"/>
      <c r="AG108" s="29"/>
      <c r="AH108" s="29"/>
      <c r="AI108" s="29"/>
      <c r="AJ108" s="29"/>
      <c r="AK108" s="29"/>
      <c r="AL108" s="29"/>
      <c r="AM108" s="29"/>
      <c r="AN108" s="29"/>
      <c r="AO108" s="29"/>
      <c r="AP108" s="29"/>
      <c r="AQ108" s="29"/>
      <c r="AR108" s="29"/>
      <c r="AS108" s="29"/>
      <c r="AT108" s="29"/>
      <c r="AU108" s="29"/>
      <c r="AV108" s="29"/>
      <c r="AW108" s="29"/>
      <c r="AX108" s="29"/>
      <c r="AY108" s="29"/>
      <c r="AZ108" s="29"/>
      <c r="BA108" s="29"/>
      <c r="BB108" s="29"/>
      <c r="BC108" s="29"/>
      <c r="BD108" s="29"/>
      <c r="BE108" s="29"/>
      <c r="BF108" s="29"/>
      <c r="BG108" s="29"/>
      <c r="BH108" s="29"/>
      <c r="BI108" s="29"/>
      <c r="BJ108" s="29"/>
      <c r="BK108" s="29"/>
      <c r="BL108" s="29"/>
      <c r="BM108" s="29"/>
      <c r="BN108" s="29"/>
      <c r="BO108" s="29"/>
      <c r="BP108" s="29"/>
      <c r="BQ108" s="29"/>
      <c r="BR108" s="29"/>
      <c r="BS108" s="29"/>
      <c r="BT108" s="29"/>
      <c r="BU108" s="29"/>
      <c r="BV108" s="29"/>
      <c r="BW108" s="29"/>
      <c r="BX108" s="29"/>
      <c r="BY108" s="29"/>
      <c r="BZ108" s="29"/>
      <c r="CA108" s="29"/>
      <c r="CB108" s="29"/>
      <c r="CC108" s="29"/>
      <c r="CD108" s="29"/>
      <c r="CE108" s="11"/>
    </row>
    <row r="109" spans="1:83" s="24" customFormat="1" ht="12.9" customHeight="1" x14ac:dyDescent="0.2">
      <c r="A109" s="22"/>
      <c r="B109" s="11"/>
      <c r="C109" s="11"/>
      <c r="D109" s="11"/>
      <c r="E109" s="11"/>
      <c r="F109" s="22"/>
      <c r="G109" s="14"/>
      <c r="H109" s="33"/>
      <c r="I109" s="47" t="str">
        <f>IF(B109="","",IF(#REF!="OUI",WORKDAY(F109,IF(WEEKDAY(F109,2)&gt;=6,G109,G109-1)),F109+G109-1))</f>
        <v/>
      </c>
      <c r="J109" s="23"/>
      <c r="K109" s="23"/>
      <c r="L109" s="23"/>
      <c r="M109" s="23"/>
      <c r="N109" s="23"/>
      <c r="O109" s="23"/>
      <c r="P109" s="28"/>
      <c r="Q109" s="46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29"/>
      <c r="AE109" s="29"/>
      <c r="AF109" s="29"/>
      <c r="AG109" s="29"/>
      <c r="AH109" s="29"/>
      <c r="AI109" s="29"/>
      <c r="AJ109" s="29"/>
      <c r="AK109" s="29"/>
      <c r="AL109" s="29"/>
      <c r="AM109" s="29"/>
      <c r="AN109" s="29"/>
      <c r="AO109" s="29"/>
      <c r="AP109" s="29"/>
      <c r="AQ109" s="29"/>
      <c r="AR109" s="29"/>
      <c r="AS109" s="29"/>
      <c r="AT109" s="29"/>
      <c r="AU109" s="29"/>
      <c r="AV109" s="29"/>
      <c r="AW109" s="29"/>
      <c r="AX109" s="29"/>
      <c r="AY109" s="29"/>
      <c r="AZ109" s="29"/>
      <c r="BA109" s="29"/>
      <c r="BB109" s="29"/>
      <c r="BC109" s="29"/>
      <c r="BD109" s="29"/>
      <c r="BE109" s="29"/>
      <c r="BF109" s="29"/>
      <c r="BG109" s="29"/>
      <c r="BH109" s="29"/>
      <c r="BI109" s="29"/>
      <c r="BJ109" s="29"/>
      <c r="BK109" s="29"/>
      <c r="BL109" s="29"/>
      <c r="BM109" s="29"/>
      <c r="BN109" s="29"/>
      <c r="BO109" s="29"/>
      <c r="BP109" s="29"/>
      <c r="BQ109" s="29"/>
      <c r="BR109" s="29"/>
      <c r="BS109" s="29"/>
      <c r="BT109" s="29"/>
      <c r="BU109" s="29"/>
      <c r="BV109" s="29"/>
      <c r="BW109" s="29"/>
      <c r="BX109" s="29"/>
      <c r="BY109" s="29"/>
      <c r="BZ109" s="29"/>
      <c r="CA109" s="29"/>
      <c r="CB109" s="29"/>
      <c r="CC109" s="29"/>
      <c r="CD109" s="29"/>
      <c r="CE109" s="11"/>
    </row>
    <row r="110" spans="1:83" s="24" customFormat="1" ht="12.9" customHeight="1" x14ac:dyDescent="0.2">
      <c r="A110" s="22"/>
      <c r="B110" s="11"/>
      <c r="C110" s="11"/>
      <c r="D110" s="11"/>
      <c r="E110" s="11"/>
      <c r="F110" s="22"/>
      <c r="G110" s="14"/>
      <c r="H110" s="33"/>
      <c r="I110" s="47" t="str">
        <f>IF(B110="","",IF(#REF!="OUI",WORKDAY(F110,IF(WEEKDAY(F110,2)&gt;=6,G110,G110-1)),F110+G110-1))</f>
        <v/>
      </c>
      <c r="J110" s="23"/>
      <c r="K110" s="23"/>
      <c r="L110" s="23"/>
      <c r="M110" s="23"/>
      <c r="N110" s="23"/>
      <c r="O110" s="23"/>
      <c r="P110" s="28"/>
      <c r="Q110" s="46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29"/>
      <c r="AE110" s="29"/>
      <c r="AF110" s="29"/>
      <c r="AG110" s="29"/>
      <c r="AH110" s="29"/>
      <c r="AI110" s="29"/>
      <c r="AJ110" s="29"/>
      <c r="AK110" s="29"/>
      <c r="AL110" s="29"/>
      <c r="AM110" s="29"/>
      <c r="AN110" s="29"/>
      <c r="AO110" s="29"/>
      <c r="AP110" s="29"/>
      <c r="AQ110" s="29"/>
      <c r="AR110" s="29"/>
      <c r="AS110" s="29"/>
      <c r="AT110" s="29"/>
      <c r="AU110" s="29"/>
      <c r="AV110" s="29"/>
      <c r="AW110" s="29"/>
      <c r="AX110" s="29"/>
      <c r="AY110" s="29"/>
      <c r="AZ110" s="29"/>
      <c r="BA110" s="29"/>
      <c r="BB110" s="29"/>
      <c r="BC110" s="29"/>
      <c r="BD110" s="29"/>
      <c r="BE110" s="29"/>
      <c r="BF110" s="29"/>
      <c r="BG110" s="29"/>
      <c r="BH110" s="29"/>
      <c r="BI110" s="29"/>
      <c r="BJ110" s="29"/>
      <c r="BK110" s="29"/>
      <c r="BL110" s="29"/>
      <c r="BM110" s="29"/>
      <c r="BN110" s="29"/>
      <c r="BO110" s="29"/>
      <c r="BP110" s="29"/>
      <c r="BQ110" s="29"/>
      <c r="BR110" s="29"/>
      <c r="BS110" s="29"/>
      <c r="BT110" s="29"/>
      <c r="BU110" s="29"/>
      <c r="BV110" s="29"/>
      <c r="BW110" s="29"/>
      <c r="BX110" s="29"/>
      <c r="BY110" s="29"/>
      <c r="BZ110" s="29"/>
      <c r="CA110" s="29"/>
      <c r="CB110" s="29"/>
      <c r="CC110" s="29"/>
      <c r="CD110" s="29"/>
      <c r="CE110" s="11"/>
    </row>
    <row r="111" spans="1:83" s="24" customFormat="1" ht="12.9" customHeight="1" x14ac:dyDescent="0.2">
      <c r="A111" s="22"/>
      <c r="B111" s="11"/>
      <c r="C111" s="11"/>
      <c r="D111" s="11"/>
      <c r="E111" s="11"/>
      <c r="F111" s="22"/>
      <c r="G111" s="14"/>
      <c r="H111" s="33"/>
      <c r="I111" s="47" t="str">
        <f>IF(B111="","",IF(#REF!="OUI",WORKDAY(F111,IF(WEEKDAY(F111,2)&gt;=6,G111,G111-1)),F111+G111-1))</f>
        <v/>
      </c>
      <c r="J111" s="23"/>
      <c r="K111" s="23"/>
      <c r="L111" s="23"/>
      <c r="M111" s="23"/>
      <c r="N111" s="23"/>
      <c r="O111" s="23"/>
      <c r="P111" s="28"/>
      <c r="Q111" s="46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29"/>
      <c r="AE111" s="29"/>
      <c r="AF111" s="29"/>
      <c r="AG111" s="29"/>
      <c r="AH111" s="29"/>
      <c r="AI111" s="29"/>
      <c r="AJ111" s="29"/>
      <c r="AK111" s="29"/>
      <c r="AL111" s="29"/>
      <c r="AM111" s="29"/>
      <c r="AN111" s="29"/>
      <c r="AO111" s="29"/>
      <c r="AP111" s="29"/>
      <c r="AQ111" s="29"/>
      <c r="AR111" s="29"/>
      <c r="AS111" s="29"/>
      <c r="AT111" s="29"/>
      <c r="AU111" s="29"/>
      <c r="AV111" s="29"/>
      <c r="AW111" s="29"/>
      <c r="AX111" s="29"/>
      <c r="AY111" s="29"/>
      <c r="AZ111" s="29"/>
      <c r="BA111" s="29"/>
      <c r="BB111" s="29"/>
      <c r="BC111" s="29"/>
      <c r="BD111" s="29"/>
      <c r="BE111" s="29"/>
      <c r="BF111" s="29"/>
      <c r="BG111" s="29"/>
      <c r="BH111" s="29"/>
      <c r="BI111" s="29"/>
      <c r="BJ111" s="29"/>
      <c r="BK111" s="29"/>
      <c r="BL111" s="29"/>
      <c r="BM111" s="29"/>
      <c r="BN111" s="29"/>
      <c r="BO111" s="29"/>
      <c r="BP111" s="29"/>
      <c r="BQ111" s="29"/>
      <c r="BR111" s="29"/>
      <c r="BS111" s="29"/>
      <c r="BT111" s="29"/>
      <c r="BU111" s="29"/>
      <c r="BV111" s="29"/>
      <c r="BW111" s="29"/>
      <c r="BX111" s="29"/>
      <c r="BY111" s="29"/>
      <c r="BZ111" s="29"/>
      <c r="CA111" s="29"/>
      <c r="CB111" s="29"/>
      <c r="CC111" s="29"/>
      <c r="CD111" s="29"/>
      <c r="CE111" s="11"/>
    </row>
    <row r="112" spans="1:83" s="24" customFormat="1" ht="12.9" customHeight="1" x14ac:dyDescent="0.2">
      <c r="A112" s="22"/>
      <c r="B112" s="11"/>
      <c r="C112" s="11"/>
      <c r="D112" s="11"/>
      <c r="E112" s="11"/>
      <c r="F112" s="22"/>
      <c r="G112" s="14"/>
      <c r="H112" s="33"/>
      <c r="I112" s="47" t="str">
        <f>IF(B112="","",IF(#REF!="OUI",WORKDAY(F112,IF(WEEKDAY(F112,2)&gt;=6,G112,G112-1)),F112+G112-1))</f>
        <v/>
      </c>
      <c r="J112" s="23"/>
      <c r="K112" s="23"/>
      <c r="L112" s="23"/>
      <c r="M112" s="23"/>
      <c r="N112" s="23"/>
      <c r="O112" s="23"/>
      <c r="P112" s="28"/>
      <c r="Q112" s="46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29"/>
      <c r="AE112" s="29"/>
      <c r="AF112" s="29"/>
      <c r="AG112" s="29"/>
      <c r="AH112" s="29"/>
      <c r="AI112" s="29"/>
      <c r="AJ112" s="29"/>
      <c r="AK112" s="29"/>
      <c r="AL112" s="29"/>
      <c r="AM112" s="29"/>
      <c r="AN112" s="29"/>
      <c r="AO112" s="29"/>
      <c r="AP112" s="29"/>
      <c r="AQ112" s="29"/>
      <c r="AR112" s="29"/>
      <c r="AS112" s="29"/>
      <c r="AT112" s="29"/>
      <c r="AU112" s="29"/>
      <c r="AV112" s="29"/>
      <c r="AW112" s="29"/>
      <c r="AX112" s="29"/>
      <c r="AY112" s="29"/>
      <c r="AZ112" s="29"/>
      <c r="BA112" s="29"/>
      <c r="BB112" s="29"/>
      <c r="BC112" s="29"/>
      <c r="BD112" s="29"/>
      <c r="BE112" s="29"/>
      <c r="BF112" s="29"/>
      <c r="BG112" s="29"/>
      <c r="BH112" s="29"/>
      <c r="BI112" s="29"/>
      <c r="BJ112" s="29"/>
      <c r="BK112" s="29"/>
      <c r="BL112" s="29"/>
      <c r="BM112" s="29"/>
      <c r="BN112" s="29"/>
      <c r="BO112" s="29"/>
      <c r="BP112" s="29"/>
      <c r="BQ112" s="29"/>
      <c r="BR112" s="29"/>
      <c r="BS112" s="29"/>
      <c r="BT112" s="29"/>
      <c r="BU112" s="29"/>
      <c r="BV112" s="29"/>
      <c r="BW112" s="29"/>
      <c r="BX112" s="29"/>
      <c r="BY112" s="29"/>
      <c r="BZ112" s="29"/>
      <c r="CA112" s="29"/>
      <c r="CB112" s="29"/>
      <c r="CC112" s="29"/>
      <c r="CD112" s="29"/>
      <c r="CE112" s="11"/>
    </row>
    <row r="113" spans="1:83" s="24" customFormat="1" ht="12.9" customHeight="1" x14ac:dyDescent="0.2">
      <c r="A113" s="22"/>
      <c r="B113" s="11"/>
      <c r="C113" s="11"/>
      <c r="D113" s="11"/>
      <c r="E113" s="11"/>
      <c r="F113" s="22"/>
      <c r="G113" s="14"/>
      <c r="H113" s="33"/>
      <c r="I113" s="47" t="str">
        <f>IF(B113="","",IF(#REF!="OUI",WORKDAY(F113,IF(WEEKDAY(F113,2)&gt;=6,G113,G113-1)),F113+G113-1))</f>
        <v/>
      </c>
      <c r="J113" s="23"/>
      <c r="K113" s="23"/>
      <c r="L113" s="23"/>
      <c r="M113" s="23"/>
      <c r="N113" s="23"/>
      <c r="O113" s="23"/>
      <c r="P113" s="28"/>
      <c r="Q113" s="46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29"/>
      <c r="AE113" s="29"/>
      <c r="AF113" s="29"/>
      <c r="AG113" s="29"/>
      <c r="AH113" s="29"/>
      <c r="AI113" s="29"/>
      <c r="AJ113" s="29"/>
      <c r="AK113" s="29"/>
      <c r="AL113" s="29"/>
      <c r="AM113" s="29"/>
      <c r="AN113" s="29"/>
      <c r="AO113" s="29"/>
      <c r="AP113" s="29"/>
      <c r="AQ113" s="29"/>
      <c r="AR113" s="29"/>
      <c r="AS113" s="29"/>
      <c r="AT113" s="29"/>
      <c r="AU113" s="29"/>
      <c r="AV113" s="29"/>
      <c r="AW113" s="29"/>
      <c r="AX113" s="29"/>
      <c r="AY113" s="29"/>
      <c r="AZ113" s="29"/>
      <c r="BA113" s="29"/>
      <c r="BB113" s="29"/>
      <c r="BC113" s="29"/>
      <c r="BD113" s="29"/>
      <c r="BE113" s="29"/>
      <c r="BF113" s="29"/>
      <c r="BG113" s="29"/>
      <c r="BH113" s="29"/>
      <c r="BI113" s="29"/>
      <c r="BJ113" s="29"/>
      <c r="BK113" s="29"/>
      <c r="BL113" s="29"/>
      <c r="BM113" s="29"/>
      <c r="BN113" s="29"/>
      <c r="BO113" s="29"/>
      <c r="BP113" s="29"/>
      <c r="BQ113" s="29"/>
      <c r="BR113" s="29"/>
      <c r="BS113" s="29"/>
      <c r="BT113" s="29"/>
      <c r="BU113" s="29"/>
      <c r="BV113" s="29"/>
      <c r="BW113" s="29"/>
      <c r="BX113" s="29"/>
      <c r="BY113" s="29"/>
      <c r="BZ113" s="29"/>
      <c r="CA113" s="29"/>
      <c r="CB113" s="29"/>
      <c r="CC113" s="29"/>
      <c r="CD113" s="29"/>
      <c r="CE113" s="11"/>
    </row>
    <row r="114" spans="1:83" s="24" customFormat="1" ht="12.9" customHeight="1" x14ac:dyDescent="0.2">
      <c r="A114" s="22"/>
      <c r="B114" s="11"/>
      <c r="C114" s="11"/>
      <c r="D114" s="11"/>
      <c r="E114" s="11"/>
      <c r="F114" s="22"/>
      <c r="G114" s="14"/>
      <c r="H114" s="33"/>
      <c r="I114" s="47" t="str">
        <f>IF(B114="","",IF(#REF!="OUI",WORKDAY(F114,IF(WEEKDAY(F114,2)&gt;=6,G114,G114-1)),F114+G114-1))</f>
        <v/>
      </c>
      <c r="J114" s="23"/>
      <c r="K114" s="23"/>
      <c r="L114" s="23"/>
      <c r="M114" s="23"/>
      <c r="N114" s="23"/>
      <c r="O114" s="23"/>
      <c r="P114" s="28"/>
      <c r="Q114" s="46"/>
      <c r="R114" s="29"/>
      <c r="S114" s="29"/>
      <c r="T114" s="29"/>
      <c r="U114" s="29"/>
      <c r="V114" s="29"/>
      <c r="W114" s="29"/>
      <c r="X114" s="29"/>
      <c r="Y114" s="29"/>
      <c r="Z114" s="29"/>
      <c r="AA114" s="29"/>
      <c r="AB114" s="29"/>
      <c r="AC114" s="29"/>
      <c r="AD114" s="29"/>
      <c r="AE114" s="29"/>
      <c r="AF114" s="29"/>
      <c r="AG114" s="29"/>
      <c r="AH114" s="29"/>
      <c r="AI114" s="29"/>
      <c r="AJ114" s="29"/>
      <c r="AK114" s="29"/>
      <c r="AL114" s="29"/>
      <c r="AM114" s="29"/>
      <c r="AN114" s="29"/>
      <c r="AO114" s="29"/>
      <c r="AP114" s="29"/>
      <c r="AQ114" s="29"/>
      <c r="AR114" s="29"/>
      <c r="AS114" s="29"/>
      <c r="AT114" s="29"/>
      <c r="AU114" s="29"/>
      <c r="AV114" s="29"/>
      <c r="AW114" s="29"/>
      <c r="AX114" s="29"/>
      <c r="AY114" s="29"/>
      <c r="AZ114" s="29"/>
      <c r="BA114" s="29"/>
      <c r="BB114" s="29"/>
      <c r="BC114" s="29"/>
      <c r="BD114" s="29"/>
      <c r="BE114" s="29"/>
      <c r="BF114" s="29"/>
      <c r="BG114" s="29"/>
      <c r="BH114" s="29"/>
      <c r="BI114" s="29"/>
      <c r="BJ114" s="29"/>
      <c r="BK114" s="29"/>
      <c r="BL114" s="29"/>
      <c r="BM114" s="29"/>
      <c r="BN114" s="29"/>
      <c r="BO114" s="29"/>
      <c r="BP114" s="29"/>
      <c r="BQ114" s="29"/>
      <c r="BR114" s="29"/>
      <c r="BS114" s="29"/>
      <c r="BT114" s="29"/>
      <c r="BU114" s="29"/>
      <c r="BV114" s="29"/>
      <c r="BW114" s="29"/>
      <c r="BX114" s="29"/>
      <c r="BY114" s="29"/>
      <c r="BZ114" s="29"/>
      <c r="CA114" s="29"/>
      <c r="CB114" s="29"/>
      <c r="CC114" s="29"/>
      <c r="CD114" s="29"/>
      <c r="CE114" s="11"/>
    </row>
    <row r="115" spans="1:83" s="24" customFormat="1" ht="12.9" customHeight="1" x14ac:dyDescent="0.2">
      <c r="A115" s="22"/>
      <c r="B115" s="11"/>
      <c r="C115" s="11"/>
      <c r="D115" s="11"/>
      <c r="E115" s="11"/>
      <c r="F115" s="22"/>
      <c r="G115" s="14"/>
      <c r="H115" s="33"/>
      <c r="I115" s="47" t="str">
        <f>IF(B115="","",IF(#REF!="OUI",WORKDAY(F115,IF(WEEKDAY(F115,2)&gt;=6,G115,G115-1)),F115+G115-1))</f>
        <v/>
      </c>
      <c r="J115" s="23"/>
      <c r="K115" s="23"/>
      <c r="L115" s="23"/>
      <c r="M115" s="23"/>
      <c r="N115" s="23"/>
      <c r="O115" s="23"/>
      <c r="P115" s="28"/>
      <c r="Q115" s="46"/>
      <c r="R115" s="29"/>
      <c r="S115" s="29"/>
      <c r="T115" s="29"/>
      <c r="U115" s="29"/>
      <c r="V115" s="29"/>
      <c r="W115" s="29"/>
      <c r="X115" s="29"/>
      <c r="Y115" s="29"/>
      <c r="Z115" s="29"/>
      <c r="AA115" s="29"/>
      <c r="AB115" s="29"/>
      <c r="AC115" s="29"/>
      <c r="AD115" s="29"/>
      <c r="AE115" s="29"/>
      <c r="AF115" s="29"/>
      <c r="AG115" s="29"/>
      <c r="AH115" s="29"/>
      <c r="AI115" s="29"/>
      <c r="AJ115" s="29"/>
      <c r="AK115" s="29"/>
      <c r="AL115" s="29"/>
      <c r="AM115" s="29"/>
      <c r="AN115" s="29"/>
      <c r="AO115" s="29"/>
      <c r="AP115" s="29"/>
      <c r="AQ115" s="29"/>
      <c r="AR115" s="29"/>
      <c r="AS115" s="29"/>
      <c r="AT115" s="29"/>
      <c r="AU115" s="29"/>
      <c r="AV115" s="29"/>
      <c r="AW115" s="29"/>
      <c r="AX115" s="29"/>
      <c r="AY115" s="29"/>
      <c r="AZ115" s="29"/>
      <c r="BA115" s="29"/>
      <c r="BB115" s="29"/>
      <c r="BC115" s="29"/>
      <c r="BD115" s="29"/>
      <c r="BE115" s="29"/>
      <c r="BF115" s="29"/>
      <c r="BG115" s="29"/>
      <c r="BH115" s="29"/>
      <c r="BI115" s="29"/>
      <c r="BJ115" s="29"/>
      <c r="BK115" s="29"/>
      <c r="BL115" s="29"/>
      <c r="BM115" s="29"/>
      <c r="BN115" s="29"/>
      <c r="BO115" s="29"/>
      <c r="BP115" s="29"/>
      <c r="BQ115" s="29"/>
      <c r="BR115" s="29"/>
      <c r="BS115" s="29"/>
      <c r="BT115" s="29"/>
      <c r="BU115" s="29"/>
      <c r="BV115" s="29"/>
      <c r="BW115" s="29"/>
      <c r="BX115" s="29"/>
      <c r="BY115" s="29"/>
      <c r="BZ115" s="29"/>
      <c r="CA115" s="29"/>
      <c r="CB115" s="29"/>
      <c r="CC115" s="29"/>
      <c r="CD115" s="29"/>
      <c r="CE115" s="11"/>
    </row>
    <row r="116" spans="1:83" s="24" customFormat="1" x14ac:dyDescent="0.2">
      <c r="A116" s="22"/>
      <c r="B116" s="11"/>
      <c r="C116" s="11"/>
      <c r="D116" s="11"/>
      <c r="E116" s="11"/>
      <c r="F116" s="22"/>
      <c r="G116" s="14"/>
      <c r="H116" s="33"/>
      <c r="I116" s="47" t="str">
        <f>IF(B116="","",IF(#REF!="OUI",WORKDAY(F116,IF(WEEKDAY(F116,2)&gt;=6,G116,G116-1)),F116+G116-1))</f>
        <v/>
      </c>
      <c r="J116" s="23"/>
      <c r="K116" s="23"/>
      <c r="L116" s="23"/>
      <c r="M116" s="23"/>
      <c r="N116" s="23"/>
      <c r="O116" s="23"/>
      <c r="P116" s="28"/>
      <c r="Q116" s="46"/>
      <c r="R116" s="29"/>
      <c r="S116" s="29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  <c r="AD116" s="29"/>
      <c r="AE116" s="29"/>
      <c r="AF116" s="29"/>
      <c r="AG116" s="29"/>
      <c r="AH116" s="29"/>
      <c r="AI116" s="29"/>
      <c r="AJ116" s="29"/>
      <c r="AK116" s="29"/>
      <c r="AL116" s="29"/>
      <c r="AM116" s="29"/>
      <c r="AN116" s="29"/>
      <c r="AO116" s="29"/>
      <c r="AP116" s="29"/>
      <c r="AQ116" s="29"/>
      <c r="AR116" s="29"/>
      <c r="AS116" s="29"/>
      <c r="AT116" s="29"/>
      <c r="AU116" s="29"/>
      <c r="AV116" s="29"/>
      <c r="AW116" s="29"/>
      <c r="AX116" s="29"/>
      <c r="AY116" s="29"/>
      <c r="AZ116" s="29"/>
      <c r="BA116" s="29"/>
      <c r="BB116" s="29"/>
      <c r="BC116" s="29"/>
      <c r="BD116" s="29"/>
      <c r="BE116" s="29"/>
      <c r="BF116" s="29"/>
      <c r="BG116" s="29"/>
      <c r="BH116" s="29"/>
      <c r="BI116" s="29"/>
      <c r="BJ116" s="29"/>
      <c r="BK116" s="29"/>
      <c r="BL116" s="29"/>
      <c r="BM116" s="29"/>
      <c r="BN116" s="29"/>
      <c r="BO116" s="29"/>
      <c r="BP116" s="29"/>
      <c r="BQ116" s="29"/>
      <c r="BR116" s="29"/>
      <c r="BS116" s="29"/>
      <c r="BT116" s="29"/>
      <c r="BU116" s="29"/>
      <c r="BV116" s="29"/>
      <c r="BW116" s="29"/>
      <c r="BX116" s="29"/>
      <c r="BY116" s="29"/>
      <c r="BZ116" s="29"/>
      <c r="CA116" s="29"/>
      <c r="CB116" s="29"/>
      <c r="CC116" s="29"/>
      <c r="CD116" s="29"/>
      <c r="CE116" s="11"/>
    </row>
    <row r="117" spans="1:83" s="24" customFormat="1" x14ac:dyDescent="0.2">
      <c r="A117" s="22"/>
      <c r="B117" s="11"/>
      <c r="C117" s="11"/>
      <c r="D117" s="11"/>
      <c r="E117" s="11"/>
      <c r="F117" s="22"/>
      <c r="G117" s="14"/>
      <c r="H117" s="33"/>
      <c r="I117" s="47" t="str">
        <f>IF(B117="","",IF(#REF!="OUI",WORKDAY(F117,IF(WEEKDAY(F117,2)&gt;=6,G117,G117-1)),F117+G117-1))</f>
        <v/>
      </c>
      <c r="J117" s="23"/>
      <c r="K117" s="23"/>
      <c r="L117" s="23"/>
      <c r="M117" s="23"/>
      <c r="N117" s="23"/>
      <c r="O117" s="23"/>
      <c r="P117" s="28"/>
      <c r="Q117" s="46"/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  <c r="AD117" s="29"/>
      <c r="AE117" s="29"/>
      <c r="AF117" s="29"/>
      <c r="AG117" s="29"/>
      <c r="AH117" s="29"/>
      <c r="AI117" s="29"/>
      <c r="AJ117" s="29"/>
      <c r="AK117" s="29"/>
      <c r="AL117" s="29"/>
      <c r="AM117" s="29"/>
      <c r="AN117" s="29"/>
      <c r="AO117" s="29"/>
      <c r="AP117" s="29"/>
      <c r="AQ117" s="29"/>
      <c r="AR117" s="29"/>
      <c r="AS117" s="29"/>
      <c r="AT117" s="29"/>
      <c r="AU117" s="29"/>
      <c r="AV117" s="29"/>
      <c r="AW117" s="29"/>
      <c r="AX117" s="29"/>
      <c r="AY117" s="29"/>
      <c r="AZ117" s="29"/>
      <c r="BA117" s="29"/>
      <c r="BB117" s="29"/>
      <c r="BC117" s="29"/>
      <c r="BD117" s="29"/>
      <c r="BE117" s="29"/>
      <c r="BF117" s="29"/>
      <c r="BG117" s="29"/>
      <c r="BH117" s="29"/>
      <c r="BI117" s="29"/>
      <c r="BJ117" s="29"/>
      <c r="BK117" s="29"/>
      <c r="BL117" s="29"/>
      <c r="BM117" s="29"/>
      <c r="BN117" s="29"/>
      <c r="BO117" s="29"/>
      <c r="BP117" s="29"/>
      <c r="BQ117" s="29"/>
      <c r="BR117" s="29"/>
      <c r="BS117" s="29"/>
      <c r="BT117" s="29"/>
      <c r="BU117" s="29"/>
      <c r="BV117" s="29"/>
      <c r="BW117" s="29"/>
      <c r="BX117" s="29"/>
      <c r="BY117" s="29"/>
      <c r="BZ117" s="29"/>
      <c r="CA117" s="29"/>
      <c r="CB117" s="29"/>
      <c r="CC117" s="29"/>
      <c r="CD117" s="29"/>
      <c r="CE117" s="11"/>
    </row>
    <row r="118" spans="1:83" s="24" customFormat="1" x14ac:dyDescent="0.2">
      <c r="A118" s="22"/>
      <c r="B118" s="11"/>
      <c r="C118" s="11"/>
      <c r="D118" s="11"/>
      <c r="E118" s="11"/>
      <c r="F118" s="22"/>
      <c r="G118" s="14"/>
      <c r="H118" s="33"/>
      <c r="I118" s="47" t="str">
        <f>IF(B118="","",IF(#REF!="OUI",WORKDAY(F118,IF(WEEKDAY(F118,2)&gt;=6,G118,G118-1)),F118+G118-1))</f>
        <v/>
      </c>
      <c r="J118" s="23"/>
      <c r="K118" s="23"/>
      <c r="L118" s="23"/>
      <c r="M118" s="23"/>
      <c r="N118" s="23"/>
      <c r="O118" s="23"/>
      <c r="P118" s="28"/>
      <c r="Q118" s="46"/>
      <c r="R118" s="29"/>
      <c r="S118" s="29"/>
      <c r="T118" s="29"/>
      <c r="U118" s="29"/>
      <c r="V118" s="29"/>
      <c r="W118" s="29"/>
      <c r="X118" s="29"/>
      <c r="Y118" s="29"/>
      <c r="Z118" s="29"/>
      <c r="AA118" s="29"/>
      <c r="AB118" s="29"/>
      <c r="AC118" s="29"/>
      <c r="AD118" s="29"/>
      <c r="AE118" s="29"/>
      <c r="AF118" s="29"/>
      <c r="AG118" s="29"/>
      <c r="AH118" s="29"/>
      <c r="AI118" s="29"/>
      <c r="AJ118" s="29"/>
      <c r="AK118" s="29"/>
      <c r="AL118" s="29"/>
      <c r="AM118" s="29"/>
      <c r="AN118" s="29"/>
      <c r="AO118" s="29"/>
      <c r="AP118" s="29"/>
      <c r="AQ118" s="29"/>
      <c r="AR118" s="29"/>
      <c r="AS118" s="29"/>
      <c r="AT118" s="29"/>
      <c r="AU118" s="29"/>
      <c r="AV118" s="29"/>
      <c r="AW118" s="29"/>
      <c r="AX118" s="29"/>
      <c r="AY118" s="29"/>
      <c r="AZ118" s="29"/>
      <c r="BA118" s="29"/>
      <c r="BB118" s="29"/>
      <c r="BC118" s="29"/>
      <c r="BD118" s="29"/>
      <c r="BE118" s="29"/>
      <c r="BF118" s="29"/>
      <c r="BG118" s="29"/>
      <c r="BH118" s="29"/>
      <c r="BI118" s="29"/>
      <c r="BJ118" s="29"/>
      <c r="BK118" s="29"/>
      <c r="BL118" s="29"/>
      <c r="BM118" s="29"/>
      <c r="BN118" s="29"/>
      <c r="BO118" s="29"/>
      <c r="BP118" s="29"/>
      <c r="BQ118" s="29"/>
      <c r="BR118" s="29"/>
      <c r="BS118" s="29"/>
      <c r="BT118" s="29"/>
      <c r="BU118" s="29"/>
      <c r="BV118" s="29"/>
      <c r="BW118" s="29"/>
      <c r="BX118" s="29"/>
      <c r="BY118" s="29"/>
      <c r="BZ118" s="29"/>
      <c r="CA118" s="29"/>
      <c r="CB118" s="29"/>
      <c r="CC118" s="29"/>
      <c r="CD118" s="29"/>
      <c r="CE118" s="11"/>
    </row>
    <row r="119" spans="1:83" s="24" customFormat="1" x14ac:dyDescent="0.2">
      <c r="A119" s="22"/>
      <c r="B119" s="11"/>
      <c r="C119" s="11"/>
      <c r="D119" s="11"/>
      <c r="E119" s="11"/>
      <c r="F119" s="22"/>
      <c r="G119" s="14"/>
      <c r="H119" s="33"/>
      <c r="I119" s="47" t="str">
        <f>IF(B119="","",IF(#REF!="OUI",WORKDAY(F119,IF(WEEKDAY(F119,2)&gt;=6,G119,G119-1)),F119+G119-1))</f>
        <v/>
      </c>
      <c r="J119" s="23"/>
      <c r="K119" s="23"/>
      <c r="L119" s="23"/>
      <c r="M119" s="23"/>
      <c r="N119" s="23"/>
      <c r="O119" s="23"/>
      <c r="P119" s="28"/>
      <c r="Q119" s="46"/>
      <c r="R119" s="29"/>
      <c r="S119" s="29"/>
      <c r="T119" s="29"/>
      <c r="U119" s="29"/>
      <c r="V119" s="29"/>
      <c r="W119" s="29"/>
      <c r="X119" s="29"/>
      <c r="Y119" s="29"/>
      <c r="Z119" s="29"/>
      <c r="AA119" s="29"/>
      <c r="AB119" s="29"/>
      <c r="AC119" s="29"/>
      <c r="AD119" s="29"/>
      <c r="AE119" s="29"/>
      <c r="AF119" s="29"/>
      <c r="AG119" s="29"/>
      <c r="AH119" s="29"/>
      <c r="AI119" s="29"/>
      <c r="AJ119" s="29"/>
      <c r="AK119" s="29"/>
      <c r="AL119" s="29"/>
      <c r="AM119" s="29"/>
      <c r="AN119" s="29"/>
      <c r="AO119" s="29"/>
      <c r="AP119" s="29"/>
      <c r="AQ119" s="29"/>
      <c r="AR119" s="29"/>
      <c r="AS119" s="29"/>
      <c r="AT119" s="29"/>
      <c r="AU119" s="29"/>
      <c r="AV119" s="29"/>
      <c r="AW119" s="29"/>
      <c r="AX119" s="29"/>
      <c r="AY119" s="29"/>
      <c r="AZ119" s="29"/>
      <c r="BA119" s="29"/>
      <c r="BB119" s="29"/>
      <c r="BC119" s="29"/>
      <c r="BD119" s="29"/>
      <c r="BE119" s="29"/>
      <c r="BF119" s="29"/>
      <c r="BG119" s="29"/>
      <c r="BH119" s="29"/>
      <c r="BI119" s="29"/>
      <c r="BJ119" s="29"/>
      <c r="BK119" s="29"/>
      <c r="BL119" s="29"/>
      <c r="BM119" s="29"/>
      <c r="BN119" s="29"/>
      <c r="BO119" s="29"/>
      <c r="BP119" s="29"/>
      <c r="BQ119" s="29"/>
      <c r="BR119" s="29"/>
      <c r="BS119" s="29"/>
      <c r="BT119" s="29"/>
      <c r="BU119" s="29"/>
      <c r="BV119" s="29"/>
      <c r="BW119" s="29"/>
      <c r="BX119" s="29"/>
      <c r="BY119" s="29"/>
      <c r="BZ119" s="29"/>
      <c r="CA119" s="29"/>
      <c r="CB119" s="29"/>
      <c r="CC119" s="29"/>
      <c r="CD119" s="29"/>
      <c r="CE119" s="11"/>
    </row>
    <row r="120" spans="1:83" s="24" customFormat="1" x14ac:dyDescent="0.2">
      <c r="A120" s="22"/>
      <c r="B120" s="11"/>
      <c r="C120" s="11"/>
      <c r="D120" s="11"/>
      <c r="E120" s="11"/>
      <c r="F120" s="22"/>
      <c r="G120" s="14"/>
      <c r="H120" s="33"/>
      <c r="I120" s="47" t="str">
        <f>IF(B120="","",IF(#REF!="OUI",WORKDAY(F120,IF(WEEKDAY(F120,2)&gt;=6,G120,G120-1)),F120+G120-1))</f>
        <v/>
      </c>
      <c r="J120" s="23"/>
      <c r="K120" s="23"/>
      <c r="L120" s="23"/>
      <c r="M120" s="23"/>
      <c r="N120" s="23"/>
      <c r="O120" s="23"/>
      <c r="P120" s="28"/>
      <c r="Q120" s="46"/>
      <c r="R120" s="29"/>
      <c r="S120" s="29"/>
      <c r="T120" s="29"/>
      <c r="U120" s="29"/>
      <c r="V120" s="29"/>
      <c r="W120" s="29"/>
      <c r="X120" s="29"/>
      <c r="Y120" s="29"/>
      <c r="Z120" s="29"/>
      <c r="AA120" s="29"/>
      <c r="AB120" s="29"/>
      <c r="AC120" s="29"/>
      <c r="AD120" s="29"/>
      <c r="AE120" s="29"/>
      <c r="AF120" s="29"/>
      <c r="AG120" s="29"/>
      <c r="AH120" s="29"/>
      <c r="AI120" s="29"/>
      <c r="AJ120" s="29"/>
      <c r="AK120" s="29"/>
      <c r="AL120" s="29"/>
      <c r="AM120" s="29"/>
      <c r="AN120" s="29"/>
      <c r="AO120" s="29"/>
      <c r="AP120" s="29"/>
      <c r="AQ120" s="29"/>
      <c r="AR120" s="29"/>
      <c r="AS120" s="29"/>
      <c r="AT120" s="29"/>
      <c r="AU120" s="29"/>
      <c r="AV120" s="29"/>
      <c r="AW120" s="29"/>
      <c r="AX120" s="29"/>
      <c r="AY120" s="29"/>
      <c r="AZ120" s="29"/>
      <c r="BA120" s="29"/>
      <c r="BB120" s="29"/>
      <c r="BC120" s="29"/>
      <c r="BD120" s="29"/>
      <c r="BE120" s="29"/>
      <c r="BF120" s="29"/>
      <c r="BG120" s="29"/>
      <c r="BH120" s="29"/>
      <c r="BI120" s="29"/>
      <c r="BJ120" s="29"/>
      <c r="BK120" s="29"/>
      <c r="BL120" s="29"/>
      <c r="BM120" s="29"/>
      <c r="BN120" s="29"/>
      <c r="BO120" s="29"/>
      <c r="BP120" s="29"/>
      <c r="BQ120" s="29"/>
      <c r="BR120" s="29"/>
      <c r="BS120" s="29"/>
      <c r="BT120" s="29"/>
      <c r="BU120" s="29"/>
      <c r="BV120" s="29"/>
      <c r="BW120" s="29"/>
      <c r="BX120" s="29"/>
      <c r="BY120" s="29"/>
      <c r="BZ120" s="29"/>
      <c r="CA120" s="29"/>
      <c r="CB120" s="29"/>
      <c r="CC120" s="29"/>
      <c r="CD120" s="29"/>
      <c r="CE120" s="11"/>
    </row>
    <row r="121" spans="1:83" s="24" customFormat="1" x14ac:dyDescent="0.2">
      <c r="A121" s="22"/>
      <c r="B121" s="11"/>
      <c r="C121" s="11"/>
      <c r="D121" s="11"/>
      <c r="E121" s="11"/>
      <c r="F121" s="22"/>
      <c r="G121" s="14"/>
      <c r="H121" s="33"/>
      <c r="I121" s="47" t="str">
        <f>IF(B121="","",IF(#REF!="OUI",WORKDAY(F121,IF(WEEKDAY(F121,2)&gt;=6,G121,G121-1)),F121+G121-1))</f>
        <v/>
      </c>
      <c r="J121" s="23"/>
      <c r="K121" s="23"/>
      <c r="L121" s="23"/>
      <c r="M121" s="23"/>
      <c r="N121" s="23"/>
      <c r="O121" s="23"/>
      <c r="P121" s="28"/>
      <c r="Q121" s="46"/>
      <c r="R121" s="29"/>
      <c r="S121" s="29"/>
      <c r="T121" s="29"/>
      <c r="U121" s="29"/>
      <c r="V121" s="29"/>
      <c r="W121" s="29"/>
      <c r="X121" s="29"/>
      <c r="Y121" s="29"/>
      <c r="Z121" s="29"/>
      <c r="AA121" s="29"/>
      <c r="AB121" s="29"/>
      <c r="AC121" s="29"/>
      <c r="AD121" s="29"/>
      <c r="AE121" s="29"/>
      <c r="AF121" s="29"/>
      <c r="AG121" s="29"/>
      <c r="AH121" s="29"/>
      <c r="AI121" s="29"/>
      <c r="AJ121" s="29"/>
      <c r="AK121" s="29"/>
      <c r="AL121" s="29"/>
      <c r="AM121" s="29"/>
      <c r="AN121" s="29"/>
      <c r="AO121" s="29"/>
      <c r="AP121" s="29"/>
      <c r="AQ121" s="29"/>
      <c r="AR121" s="29"/>
      <c r="AS121" s="29"/>
      <c r="AT121" s="29"/>
      <c r="AU121" s="29"/>
      <c r="AV121" s="29"/>
      <c r="AW121" s="29"/>
      <c r="AX121" s="29"/>
      <c r="AY121" s="29"/>
      <c r="AZ121" s="29"/>
      <c r="BA121" s="29"/>
      <c r="BB121" s="29"/>
      <c r="BC121" s="29"/>
      <c r="BD121" s="29"/>
      <c r="BE121" s="29"/>
      <c r="BF121" s="29"/>
      <c r="BG121" s="29"/>
      <c r="BH121" s="29"/>
      <c r="BI121" s="29"/>
      <c r="BJ121" s="29"/>
      <c r="BK121" s="29"/>
      <c r="BL121" s="29"/>
      <c r="BM121" s="29"/>
      <c r="BN121" s="29"/>
      <c r="BO121" s="29"/>
      <c r="BP121" s="29"/>
      <c r="BQ121" s="29"/>
      <c r="BR121" s="29"/>
      <c r="BS121" s="29"/>
      <c r="BT121" s="29"/>
      <c r="BU121" s="29"/>
      <c r="BV121" s="29"/>
      <c r="BW121" s="29"/>
      <c r="BX121" s="29"/>
      <c r="BY121" s="29"/>
      <c r="BZ121" s="29"/>
      <c r="CA121" s="29"/>
      <c r="CB121" s="29"/>
      <c r="CC121" s="29"/>
      <c r="CD121" s="29"/>
      <c r="CE121" s="11"/>
    </row>
  </sheetData>
  <sheetProtection formatCells="0" selectLockedCells="1"/>
  <mergeCells count="29">
    <mergeCell ref="C4:D4"/>
    <mergeCell ref="A4:B4"/>
    <mergeCell ref="A62:P62"/>
    <mergeCell ref="A5:B5"/>
    <mergeCell ref="C5:D5"/>
    <mergeCell ref="A6:D6"/>
    <mergeCell ref="H9:I9"/>
    <mergeCell ref="E8:G8"/>
    <mergeCell ref="G9:G10"/>
    <mergeCell ref="A8:A10"/>
    <mergeCell ref="B8:B10"/>
    <mergeCell ref="C8:C10"/>
    <mergeCell ref="D8:D10"/>
    <mergeCell ref="E9:F9"/>
    <mergeCell ref="A1:D1"/>
    <mergeCell ref="A2:B2"/>
    <mergeCell ref="C2:D2"/>
    <mergeCell ref="A3:B3"/>
    <mergeCell ref="C3:D3"/>
    <mergeCell ref="CB8:CB10"/>
    <mergeCell ref="CC8:CC10"/>
    <mergeCell ref="CD8:CD10"/>
    <mergeCell ref="J8:N8"/>
    <mergeCell ref="O8:O10"/>
    <mergeCell ref="P8:P10"/>
    <mergeCell ref="BZ8:BZ10"/>
    <mergeCell ref="CA8:CA10"/>
    <mergeCell ref="J9:K9"/>
    <mergeCell ref="M9:N9"/>
  </mergeCells>
  <conditionalFormatting sqref="R46:BY61 R8:BY22 R27:BY44">
    <cfRule type="expression" dxfId="51" priority="395">
      <formula>AND($Q$6=R$8,$Q$5=R$6)</formula>
    </cfRule>
  </conditionalFormatting>
  <conditionalFormatting sqref="R7:BY22 R27:BY61">
    <cfRule type="expression" dxfId="50" priority="406">
      <formula>AND(R$7=$Q$2,$B7&lt;&gt;"")</formula>
    </cfRule>
  </conditionalFormatting>
  <conditionalFormatting sqref="O11:O61">
    <cfRule type="dataBar" priority="481">
      <dataBar>
        <cfvo type="percent" val="0"/>
        <cfvo type="percent" val="100"/>
        <color theme="8" tint="0.39997558519241921"/>
      </dataBar>
      <extLst>
        <ext xmlns:x14="http://schemas.microsoft.com/office/spreadsheetml/2009/9/main" uri="{B025F937-C7B1-47D3-B67F-A62EFF666E3E}">
          <x14:id>{652AC607-27E1-4D2A-B97A-A60D3C1DBBF3}</x14:id>
        </ext>
      </extLst>
    </cfRule>
  </conditionalFormatting>
  <conditionalFormatting sqref="P46:P61 P11:P22 P27:P44">
    <cfRule type="containsText" dxfId="49" priority="396" operator="containsText" text="Non commencée">
      <formula>NOT(ISERROR(SEARCH("Non commencée",P11)))</formula>
    </cfRule>
    <cfRule type="containsText" dxfId="48" priority="397" operator="containsText" text="En retard">
      <formula>NOT(ISERROR(SEARCH("En retard",P11)))</formula>
    </cfRule>
    <cfRule type="containsText" dxfId="47" priority="398" operator="containsText" text="En cours">
      <formula>NOT(ISERROR(SEARCH("En cours",P11)))</formula>
    </cfRule>
    <cfRule type="containsText" dxfId="46" priority="399" operator="containsText" text="Terminée">
      <formula>NOT(ISERROR(SEARCH("Terminée",P11)))</formula>
    </cfRule>
  </conditionalFormatting>
  <conditionalFormatting sqref="R11:BY22 R27:BY61">
    <cfRule type="expression" dxfId="45" priority="469">
      <formula>$B11=""</formula>
    </cfRule>
    <cfRule type="expression" dxfId="44" priority="470">
      <formula>AND($C11="Non critique",VALUE(R$6&amp;IF(R$8&lt;10,"0","")&amp;R$8)&gt;=VALUE($K11&amp;IF($J11&lt;10,"0","")&amp;$J11), VALUE(R$6&amp;IF(R$8&lt;10,"0","")&amp;R$8)&lt;=VALUE($N11&amp;IF($M11&lt;10,"0","")&amp;$M11))</formula>
    </cfRule>
    <cfRule type="expression" dxfId="43" priority="471">
      <formula>AND($C11="Critique",VALUE(R$6&amp;IF(R$8&lt;10,"0","")&amp;R$8)&gt;=VALUE($K11&amp;IF($J11&lt;10,"0","")&amp;$J11), VALUE(R$6&amp;IF(R$8&lt;10,"0","")&amp;R$8)&lt;=VALUE($N11&amp;IF($M11&lt;10,"0","")&amp;$M11))</formula>
    </cfRule>
  </conditionalFormatting>
  <conditionalFormatting sqref="S6:BY6">
    <cfRule type="expression" dxfId="42" priority="57">
      <formula>IF(AND(T$6=S$6,S$6&lt;&gt;R$6),FALSE,TRUE)</formula>
    </cfRule>
  </conditionalFormatting>
  <conditionalFormatting sqref="S7:BY7">
    <cfRule type="expression" dxfId="41" priority="56">
      <formula>IF(AND(T$7=S$7,S$7&lt;&gt;R$7),FALSE,TRUE)</formula>
    </cfRule>
  </conditionalFormatting>
  <conditionalFormatting sqref="R45:BY45">
    <cfRule type="expression" dxfId="40" priority="45">
      <formula>AND($Q$6=R$8,$Q$5=R$6)</formula>
    </cfRule>
  </conditionalFormatting>
  <conditionalFormatting sqref="P45">
    <cfRule type="containsText" dxfId="39" priority="46" operator="containsText" text="Non commencée">
      <formula>NOT(ISERROR(SEARCH("Non commencée",P45)))</formula>
    </cfRule>
    <cfRule type="containsText" dxfId="38" priority="47" operator="containsText" text="En retard">
      <formula>NOT(ISERROR(SEARCH("En retard",P45)))</formula>
    </cfRule>
    <cfRule type="containsText" dxfId="37" priority="48" operator="containsText" text="En cours">
      <formula>NOT(ISERROR(SEARCH("En cours",P45)))</formula>
    </cfRule>
    <cfRule type="containsText" dxfId="36" priority="49" operator="containsText" text="Terminée">
      <formula>NOT(ISERROR(SEARCH("Terminée",P45)))</formula>
    </cfRule>
  </conditionalFormatting>
  <conditionalFormatting sqref="R26:BY26">
    <cfRule type="expression" dxfId="35" priority="34">
      <formula>AND($Q$6=R$8,$Q$5=R$6)</formula>
    </cfRule>
  </conditionalFormatting>
  <conditionalFormatting sqref="R26:BY26">
    <cfRule type="expression" dxfId="34" priority="39">
      <formula>AND(R$7=$Q$2,$B26&lt;&gt;"")</formula>
    </cfRule>
  </conditionalFormatting>
  <conditionalFormatting sqref="P26">
    <cfRule type="containsText" dxfId="33" priority="35" operator="containsText" text="Non commencée">
      <formula>NOT(ISERROR(SEARCH("Non commencée",P26)))</formula>
    </cfRule>
    <cfRule type="containsText" dxfId="32" priority="36" operator="containsText" text="En retard">
      <formula>NOT(ISERROR(SEARCH("En retard",P26)))</formula>
    </cfRule>
    <cfRule type="containsText" dxfId="31" priority="37" operator="containsText" text="En cours">
      <formula>NOT(ISERROR(SEARCH("En cours",P26)))</formula>
    </cfRule>
    <cfRule type="containsText" dxfId="30" priority="38" operator="containsText" text="Terminée">
      <formula>NOT(ISERROR(SEARCH("Terminée",P26)))</formula>
    </cfRule>
  </conditionalFormatting>
  <conditionalFormatting sqref="R26:BY26">
    <cfRule type="expression" dxfId="29" priority="40">
      <formula>$B26=""</formula>
    </cfRule>
    <cfRule type="expression" dxfId="28" priority="41">
      <formula>AND($C26="Non critique",VALUE(R$6&amp;IF(R$8&lt;10,"0","")&amp;R$8)&gt;=VALUE($K26&amp;IF($J26&lt;10,"0","")&amp;$J26), VALUE(R$6&amp;IF(R$8&lt;10,"0","")&amp;R$8)&lt;=VALUE($N26&amp;IF($M26&lt;10,"0","")&amp;$M26))</formula>
    </cfRule>
    <cfRule type="expression" dxfId="27" priority="42">
      <formula>AND($C26="Critique",VALUE(R$6&amp;IF(R$8&lt;10,"0","")&amp;R$8)&gt;=VALUE($K26&amp;IF($J26&lt;10,"0","")&amp;$J26), VALUE(R$6&amp;IF(R$8&lt;10,"0","")&amp;R$8)&lt;=VALUE($N26&amp;IF($M26&lt;10,"0","")&amp;$M26))</formula>
    </cfRule>
  </conditionalFormatting>
  <conditionalFormatting sqref="R25:BY25">
    <cfRule type="expression" dxfId="26" priority="23">
      <formula>AND($Q$6=R$8,$Q$5=R$6)</formula>
    </cfRule>
  </conditionalFormatting>
  <conditionalFormatting sqref="R25:BY25">
    <cfRule type="expression" dxfId="25" priority="28">
      <formula>AND(R$7=$Q$2,$B25&lt;&gt;"")</formula>
    </cfRule>
  </conditionalFormatting>
  <conditionalFormatting sqref="P25">
    <cfRule type="containsText" dxfId="24" priority="24" operator="containsText" text="Non commencée">
      <formula>NOT(ISERROR(SEARCH("Non commencée",P25)))</formula>
    </cfRule>
    <cfRule type="containsText" dxfId="23" priority="25" operator="containsText" text="En retard">
      <formula>NOT(ISERROR(SEARCH("En retard",P25)))</formula>
    </cfRule>
    <cfRule type="containsText" dxfId="22" priority="26" operator="containsText" text="En cours">
      <formula>NOT(ISERROR(SEARCH("En cours",P25)))</formula>
    </cfRule>
    <cfRule type="containsText" dxfId="21" priority="27" operator="containsText" text="Terminée">
      <formula>NOT(ISERROR(SEARCH("Terminée",P25)))</formula>
    </cfRule>
  </conditionalFormatting>
  <conditionalFormatting sqref="R25:BY25">
    <cfRule type="expression" dxfId="20" priority="29">
      <formula>$B25=""</formula>
    </cfRule>
    <cfRule type="expression" dxfId="19" priority="30">
      <formula>AND($C25="Non critique",VALUE(R$6&amp;IF(R$8&lt;10,"0","")&amp;R$8)&gt;=VALUE($K25&amp;IF($J25&lt;10,"0","")&amp;$J25), VALUE(R$6&amp;IF(R$8&lt;10,"0","")&amp;R$8)&lt;=VALUE($N25&amp;IF($M25&lt;10,"0","")&amp;$M25))</formula>
    </cfRule>
    <cfRule type="expression" dxfId="18" priority="31">
      <formula>AND($C25="Critique",VALUE(R$6&amp;IF(R$8&lt;10,"0","")&amp;R$8)&gt;=VALUE($K25&amp;IF($J25&lt;10,"0","")&amp;$J25), VALUE(R$6&amp;IF(R$8&lt;10,"0","")&amp;R$8)&lt;=VALUE($N25&amp;IF($M25&lt;10,"0","")&amp;$M25))</formula>
    </cfRule>
  </conditionalFormatting>
  <conditionalFormatting sqref="R24:BY24">
    <cfRule type="expression" dxfId="17" priority="12">
      <formula>AND($Q$6=R$8,$Q$5=R$6)</formula>
    </cfRule>
  </conditionalFormatting>
  <conditionalFormatting sqref="R24:BY24">
    <cfRule type="expression" dxfId="16" priority="17">
      <formula>AND(R$7=$Q$2,$B24&lt;&gt;"")</formula>
    </cfRule>
  </conditionalFormatting>
  <conditionalFormatting sqref="P24">
    <cfRule type="containsText" dxfId="15" priority="13" operator="containsText" text="Non commencée">
      <formula>NOT(ISERROR(SEARCH("Non commencée",P24)))</formula>
    </cfRule>
    <cfRule type="containsText" dxfId="14" priority="14" operator="containsText" text="En retard">
      <formula>NOT(ISERROR(SEARCH("En retard",P24)))</formula>
    </cfRule>
    <cfRule type="containsText" dxfId="13" priority="15" operator="containsText" text="En cours">
      <formula>NOT(ISERROR(SEARCH("En cours",P24)))</formula>
    </cfRule>
    <cfRule type="containsText" dxfId="12" priority="16" operator="containsText" text="Terminée">
      <formula>NOT(ISERROR(SEARCH("Terminée",P24)))</formula>
    </cfRule>
  </conditionalFormatting>
  <conditionalFormatting sqref="R24:BY24">
    <cfRule type="expression" dxfId="11" priority="18">
      <formula>$B24=""</formula>
    </cfRule>
    <cfRule type="expression" dxfId="10" priority="19">
      <formula>AND($C24="Non critique",VALUE(R$6&amp;IF(R$8&lt;10,"0","")&amp;R$8)&gt;=VALUE($K24&amp;IF($J24&lt;10,"0","")&amp;$J24), VALUE(R$6&amp;IF(R$8&lt;10,"0","")&amp;R$8)&lt;=VALUE($N24&amp;IF($M24&lt;10,"0","")&amp;$M24))</formula>
    </cfRule>
    <cfRule type="expression" dxfId="9" priority="20">
      <formula>AND($C24="Critique",VALUE(R$6&amp;IF(R$8&lt;10,"0","")&amp;R$8)&gt;=VALUE($K24&amp;IF($J24&lt;10,"0","")&amp;$J24), VALUE(R$6&amp;IF(R$8&lt;10,"0","")&amp;R$8)&lt;=VALUE($N24&amp;IF($M24&lt;10,"0","")&amp;$M24))</formula>
    </cfRule>
  </conditionalFormatting>
  <conditionalFormatting sqref="R23:BY23">
    <cfRule type="expression" dxfId="8" priority="1">
      <formula>AND($Q$6=R$8,$Q$5=R$6)</formula>
    </cfRule>
  </conditionalFormatting>
  <conditionalFormatting sqref="R23:BY23">
    <cfRule type="expression" dxfId="7" priority="6">
      <formula>AND(R$7=$Q$2,$B23&lt;&gt;"")</formula>
    </cfRule>
  </conditionalFormatting>
  <conditionalFormatting sqref="P23">
    <cfRule type="containsText" dxfId="6" priority="2" operator="containsText" text="Non commencée">
      <formula>NOT(ISERROR(SEARCH("Non commencée",P23)))</formula>
    </cfRule>
    <cfRule type="containsText" dxfId="5" priority="3" operator="containsText" text="En retard">
      <formula>NOT(ISERROR(SEARCH("En retard",P23)))</formula>
    </cfRule>
    <cfRule type="containsText" dxfId="4" priority="4" operator="containsText" text="En cours">
      <formula>NOT(ISERROR(SEARCH("En cours",P23)))</formula>
    </cfRule>
    <cfRule type="containsText" dxfId="3" priority="5" operator="containsText" text="Terminée">
      <formula>NOT(ISERROR(SEARCH("Terminée",P23)))</formula>
    </cfRule>
  </conditionalFormatting>
  <conditionalFormatting sqref="R23:BY23">
    <cfRule type="expression" dxfId="2" priority="7">
      <formula>$B23=""</formula>
    </cfRule>
    <cfRule type="expression" dxfId="1" priority="8">
      <formula>AND($C23="Non critique",VALUE(R$6&amp;IF(R$8&lt;10,"0","")&amp;R$8)&gt;=VALUE($K23&amp;IF($J23&lt;10,"0","")&amp;$J23), VALUE(R$6&amp;IF(R$8&lt;10,"0","")&amp;R$8)&lt;=VALUE($N23&amp;IF($M23&lt;10,"0","")&amp;$M23))</formula>
    </cfRule>
    <cfRule type="expression" dxfId="0" priority="9">
      <formula>AND($C23="Critique",VALUE(R$6&amp;IF(R$8&lt;10,"0","")&amp;R$8)&gt;=VALUE($K23&amp;IF($J23&lt;10,"0","")&amp;$J23), VALUE(R$6&amp;IF(R$8&lt;10,"0","")&amp;R$8)&lt;=VALUE($N23&amp;IF($M23&lt;10,"0","")&amp;$M23))</formula>
    </cfRule>
  </conditionalFormatting>
  <pageMargins left="0.25" right="0.25" top="0.75" bottom="0.75" header="0.3" footer="0.3"/>
  <pageSetup paperSize="9" scale="5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Scroll Bar 1">
              <controlPr defaultSize="0" autoPict="0">
                <anchor moveWithCells="1">
                  <from>
                    <xdr:col>17</xdr:col>
                    <xdr:colOff>30480</xdr:colOff>
                    <xdr:row>8</xdr:row>
                    <xdr:rowOff>22860</xdr:rowOff>
                  </from>
                  <to>
                    <xdr:col>76</xdr:col>
                    <xdr:colOff>160020</xdr:colOff>
                    <xdr:row>9</xdr:row>
                    <xdr:rowOff>182880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52AC607-27E1-4D2A-B97A-A60D3C1DBBF3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O11:O61</xm:sqref>
        </x14:conditionalFormatting>
        <x14:conditionalFormatting xmlns:xm="http://schemas.microsoft.com/office/excel/2006/main">
          <x14:cfRule type="iconSet" priority="472" id="{9E6CF348-9612-4C98-887F-23F007A3E310}">
            <x14:iconSet iconSet="3Flags" custom="1">
              <x14:cfvo type="percent">
                <xm:f>0</xm:f>
              </x14:cfvo>
              <x14:cfvo type="num">
                <xm:f>2</xm:f>
              </x14:cfvo>
              <x14:cfvo type="num">
                <xm:f>2</xm:f>
              </x14:cfvo>
              <x14:cfIcon iconSet="3Flags" iconId="0"/>
              <x14:cfIcon iconSet="NoIcons" iconId="0"/>
              <x14:cfIcon iconSet="3Flags" iconId="2"/>
            </x14:iconSet>
          </x14:cfRule>
          <xm:sqref>R46:BY61 R11:BY22 R27:BY44</xm:sqref>
        </x14:conditionalFormatting>
        <x14:conditionalFormatting xmlns:xm="http://schemas.microsoft.com/office/excel/2006/main">
          <x14:cfRule type="iconSet" priority="54" id="{E3E0FAD7-B587-4043-A853-459FD9EADA6B}">
            <x14:iconSet iconSet="3Flags" custom="1">
              <x14:cfvo type="percent">
                <xm:f>0</xm:f>
              </x14:cfvo>
              <x14:cfvo type="num">
                <xm:f>2</xm:f>
              </x14:cfvo>
              <x14:cfvo type="num">
                <xm:f>2</xm:f>
              </x14:cfvo>
              <x14:cfIcon iconSet="3Flags" iconId="0"/>
              <x14:cfIcon iconSet="NoIcons" iconId="0"/>
              <x14:cfIcon iconSet="3Flags" iconId="2"/>
            </x14:iconSet>
          </x14:cfRule>
          <xm:sqref>R45:BY45</xm:sqref>
        </x14:conditionalFormatting>
        <x14:conditionalFormatting xmlns:xm="http://schemas.microsoft.com/office/excel/2006/main">
          <x14:cfRule type="iconSet" priority="43" id="{3544FC7C-E133-4020-91F6-79C9D579ED6A}">
            <x14:iconSet iconSet="3Flags" custom="1">
              <x14:cfvo type="percent">
                <xm:f>0</xm:f>
              </x14:cfvo>
              <x14:cfvo type="num">
                <xm:f>2</xm:f>
              </x14:cfvo>
              <x14:cfvo type="num">
                <xm:f>2</xm:f>
              </x14:cfvo>
              <x14:cfIcon iconSet="3Flags" iconId="0"/>
              <x14:cfIcon iconSet="NoIcons" iconId="0"/>
              <x14:cfIcon iconSet="3Flags" iconId="2"/>
            </x14:iconSet>
          </x14:cfRule>
          <xm:sqref>R26:BY26</xm:sqref>
        </x14:conditionalFormatting>
        <x14:conditionalFormatting xmlns:xm="http://schemas.microsoft.com/office/excel/2006/main">
          <x14:cfRule type="iconSet" priority="32" id="{A751F3C3-5541-4C19-9DEB-70B4C6A23608}">
            <x14:iconSet iconSet="3Flags" custom="1">
              <x14:cfvo type="percent">
                <xm:f>0</xm:f>
              </x14:cfvo>
              <x14:cfvo type="num">
                <xm:f>2</xm:f>
              </x14:cfvo>
              <x14:cfvo type="num">
                <xm:f>2</xm:f>
              </x14:cfvo>
              <x14:cfIcon iconSet="3Flags" iconId="0"/>
              <x14:cfIcon iconSet="NoIcons" iconId="0"/>
              <x14:cfIcon iconSet="3Flags" iconId="2"/>
            </x14:iconSet>
          </x14:cfRule>
          <xm:sqref>R25:BY25</xm:sqref>
        </x14:conditionalFormatting>
        <x14:conditionalFormatting xmlns:xm="http://schemas.microsoft.com/office/excel/2006/main">
          <x14:cfRule type="iconSet" priority="21" id="{B0C722FE-F10C-40DF-A895-2276D731A4A8}">
            <x14:iconSet iconSet="3Flags" custom="1">
              <x14:cfvo type="percent">
                <xm:f>0</xm:f>
              </x14:cfvo>
              <x14:cfvo type="num">
                <xm:f>2</xm:f>
              </x14:cfvo>
              <x14:cfvo type="num">
                <xm:f>2</xm:f>
              </x14:cfvo>
              <x14:cfIcon iconSet="3Flags" iconId="0"/>
              <x14:cfIcon iconSet="NoIcons" iconId="0"/>
              <x14:cfIcon iconSet="3Flags" iconId="2"/>
            </x14:iconSet>
          </x14:cfRule>
          <xm:sqref>R24:BY24</xm:sqref>
        </x14:conditionalFormatting>
        <x14:conditionalFormatting xmlns:xm="http://schemas.microsoft.com/office/excel/2006/main">
          <x14:cfRule type="iconSet" priority="10" id="{653A9F5B-E2AA-4DB4-A50D-0959620C2AC7}">
            <x14:iconSet iconSet="3Flags" custom="1">
              <x14:cfvo type="percent">
                <xm:f>0</xm:f>
              </x14:cfvo>
              <x14:cfvo type="num">
                <xm:f>2</xm:f>
              </x14:cfvo>
              <x14:cfvo type="num">
                <xm:f>2</xm:f>
              </x14:cfvo>
              <x14:cfIcon iconSet="3Flags" iconId="0"/>
              <x14:cfIcon iconSet="NoIcons" iconId="0"/>
              <x14:cfIcon iconSet="3Flags" iconId="2"/>
            </x14:iconSet>
          </x14:cfRule>
          <xm:sqref>R23:BY23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Liste!$H$3:$H$5</xm:f>
          </x14:formula1>
          <xm:sqref>C11:C61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H13"/>
  <sheetViews>
    <sheetView workbookViewId="0">
      <selection activeCell="D15" sqref="D15"/>
    </sheetView>
  </sheetViews>
  <sheetFormatPr baseColWidth="10" defaultRowHeight="14.4" x14ac:dyDescent="0.3"/>
  <cols>
    <col min="1" max="1" width="6" bestFit="1" customWidth="1"/>
    <col min="2" max="2" width="10.21875" bestFit="1" customWidth="1"/>
    <col min="3" max="3" width="6.33203125" bestFit="1" customWidth="1"/>
    <col min="5" max="5" width="6.33203125" bestFit="1" customWidth="1"/>
  </cols>
  <sheetData>
    <row r="2" spans="1:8" x14ac:dyDescent="0.3">
      <c r="A2" t="s">
        <v>33</v>
      </c>
      <c r="B2" t="s">
        <v>32</v>
      </c>
      <c r="C2" t="s">
        <v>31</v>
      </c>
      <c r="E2" t="s">
        <v>31</v>
      </c>
    </row>
    <row r="3" spans="1:8" x14ac:dyDescent="0.3">
      <c r="A3">
        <f t="shared" ref="A3:A5" ca="1" si="0">A4-1</f>
        <v>2015</v>
      </c>
      <c r="B3">
        <f t="shared" ref="B3:B13" ca="1" si="1">IF(OR(E3&lt;4,C3&gt;4),WEEKNUM(F3,2)-1,WEEKNUM(F3,2))</f>
        <v>53</v>
      </c>
      <c r="C3">
        <f t="shared" ref="C3:C13" ca="1" si="2">WEEKDAY(D3,2)</f>
        <v>4</v>
      </c>
      <c r="D3" s="1">
        <f ca="1">DATE(A3,1,1)</f>
        <v>42005</v>
      </c>
      <c r="E3">
        <f t="shared" ref="E3:E13" ca="1" si="3">WEEKDAY(F3,2)</f>
        <v>4</v>
      </c>
      <c r="F3" s="1">
        <f ca="1">DATE(A3,12,31)</f>
        <v>42369</v>
      </c>
      <c r="H3" t="s">
        <v>40</v>
      </c>
    </row>
    <row r="4" spans="1:8" x14ac:dyDescent="0.3">
      <c r="A4">
        <f t="shared" ca="1" si="0"/>
        <v>2016</v>
      </c>
      <c r="B4">
        <f t="shared" ca="1" si="1"/>
        <v>52</v>
      </c>
      <c r="C4">
        <f t="shared" ca="1" si="2"/>
        <v>5</v>
      </c>
      <c r="D4" s="1">
        <f t="shared" ref="D4:D13" ca="1" si="4">DATE(A4,1,1)</f>
        <v>42370</v>
      </c>
      <c r="E4">
        <f t="shared" ca="1" si="3"/>
        <v>6</v>
      </c>
      <c r="F4" s="1">
        <f t="shared" ref="F4:F13" ca="1" si="5">DATE(A4,12,31)</f>
        <v>42735</v>
      </c>
      <c r="H4" t="s">
        <v>41</v>
      </c>
    </row>
    <row r="5" spans="1:8" x14ac:dyDescent="0.3">
      <c r="A5">
        <f t="shared" ca="1" si="0"/>
        <v>2017</v>
      </c>
      <c r="B5">
        <f t="shared" ca="1" si="1"/>
        <v>52</v>
      </c>
      <c r="C5">
        <f t="shared" ca="1" si="2"/>
        <v>7</v>
      </c>
      <c r="D5" s="1">
        <f t="shared" ca="1" si="4"/>
        <v>42736</v>
      </c>
      <c r="E5">
        <f t="shared" ca="1" si="3"/>
        <v>7</v>
      </c>
      <c r="F5" s="1">
        <f t="shared" ca="1" si="5"/>
        <v>43100</v>
      </c>
      <c r="H5" t="s">
        <v>42</v>
      </c>
    </row>
    <row r="6" spans="1:8" x14ac:dyDescent="0.3">
      <c r="A6">
        <f ca="1">A7-1</f>
        <v>2018</v>
      </c>
      <c r="B6">
        <f t="shared" ca="1" si="1"/>
        <v>52</v>
      </c>
      <c r="C6">
        <f t="shared" ca="1" si="2"/>
        <v>1</v>
      </c>
      <c r="D6" s="1">
        <f t="shared" ca="1" si="4"/>
        <v>43101</v>
      </c>
      <c r="E6">
        <f t="shared" ca="1" si="3"/>
        <v>1</v>
      </c>
      <c r="F6" s="1">
        <f t="shared" ca="1" si="5"/>
        <v>43465</v>
      </c>
    </row>
    <row r="7" spans="1:8" x14ac:dyDescent="0.3">
      <c r="A7">
        <f ca="1">YEAR(TODAY())</f>
        <v>2019</v>
      </c>
      <c r="B7">
        <f t="shared" ca="1" si="1"/>
        <v>52</v>
      </c>
      <c r="C7">
        <f t="shared" ca="1" si="2"/>
        <v>2</v>
      </c>
      <c r="D7" s="1">
        <f t="shared" ca="1" si="4"/>
        <v>43466</v>
      </c>
      <c r="E7">
        <f t="shared" ca="1" si="3"/>
        <v>2</v>
      </c>
      <c r="F7" s="1">
        <f t="shared" ca="1" si="5"/>
        <v>43830</v>
      </c>
    </row>
    <row r="8" spans="1:8" x14ac:dyDescent="0.3">
      <c r="A8">
        <f ca="1">A7+1</f>
        <v>2020</v>
      </c>
      <c r="B8">
        <f t="shared" ca="1" si="1"/>
        <v>53</v>
      </c>
      <c r="C8">
        <f t="shared" ca="1" si="2"/>
        <v>3</v>
      </c>
      <c r="D8" s="1">
        <f t="shared" ca="1" si="4"/>
        <v>43831</v>
      </c>
      <c r="E8">
        <f t="shared" ca="1" si="3"/>
        <v>4</v>
      </c>
      <c r="F8" s="1">
        <f t="shared" ca="1" si="5"/>
        <v>44196</v>
      </c>
    </row>
    <row r="9" spans="1:8" x14ac:dyDescent="0.3">
      <c r="A9">
        <f t="shared" ref="A9:A13" ca="1" si="6">A8+1</f>
        <v>2021</v>
      </c>
      <c r="B9">
        <f t="shared" ca="1" si="1"/>
        <v>52</v>
      </c>
      <c r="C9">
        <f t="shared" ca="1" si="2"/>
        <v>5</v>
      </c>
      <c r="D9" s="1">
        <f t="shared" ca="1" si="4"/>
        <v>44197</v>
      </c>
      <c r="E9">
        <f t="shared" ca="1" si="3"/>
        <v>5</v>
      </c>
      <c r="F9" s="1">
        <f t="shared" ca="1" si="5"/>
        <v>44561</v>
      </c>
    </row>
    <row r="10" spans="1:8" x14ac:dyDescent="0.3">
      <c r="A10">
        <f t="shared" ca="1" si="6"/>
        <v>2022</v>
      </c>
      <c r="B10">
        <f t="shared" ca="1" si="1"/>
        <v>52</v>
      </c>
      <c r="C10">
        <f t="shared" ca="1" si="2"/>
        <v>6</v>
      </c>
      <c r="D10" s="1">
        <f t="shared" ca="1" si="4"/>
        <v>44562</v>
      </c>
      <c r="E10">
        <f t="shared" ca="1" si="3"/>
        <v>6</v>
      </c>
      <c r="F10" s="1">
        <f t="shared" ca="1" si="5"/>
        <v>44926</v>
      </c>
    </row>
    <row r="11" spans="1:8" x14ac:dyDescent="0.3">
      <c r="A11">
        <f t="shared" ca="1" si="6"/>
        <v>2023</v>
      </c>
      <c r="B11">
        <f t="shared" ca="1" si="1"/>
        <v>52</v>
      </c>
      <c r="C11">
        <f t="shared" ca="1" si="2"/>
        <v>7</v>
      </c>
      <c r="D11" s="1">
        <f t="shared" ca="1" si="4"/>
        <v>44927</v>
      </c>
      <c r="E11">
        <f t="shared" ca="1" si="3"/>
        <v>7</v>
      </c>
      <c r="F11" s="1">
        <f t="shared" ca="1" si="5"/>
        <v>45291</v>
      </c>
    </row>
    <row r="12" spans="1:8" x14ac:dyDescent="0.3">
      <c r="A12">
        <f t="shared" ca="1" si="6"/>
        <v>2024</v>
      </c>
      <c r="B12">
        <f t="shared" ca="1" si="1"/>
        <v>52</v>
      </c>
      <c r="C12">
        <f t="shared" ca="1" si="2"/>
        <v>1</v>
      </c>
      <c r="D12" s="1">
        <f t="shared" ca="1" si="4"/>
        <v>45292</v>
      </c>
      <c r="E12">
        <f t="shared" ca="1" si="3"/>
        <v>2</v>
      </c>
      <c r="F12" s="1">
        <f t="shared" ca="1" si="5"/>
        <v>45657</v>
      </c>
    </row>
    <row r="13" spans="1:8" x14ac:dyDescent="0.3">
      <c r="A13">
        <f t="shared" ca="1" si="6"/>
        <v>2025</v>
      </c>
      <c r="B13">
        <f t="shared" ca="1" si="1"/>
        <v>52</v>
      </c>
      <c r="C13">
        <f t="shared" ca="1" si="2"/>
        <v>3</v>
      </c>
      <c r="D13" s="1">
        <f t="shared" ca="1" si="4"/>
        <v>45658</v>
      </c>
      <c r="E13">
        <f t="shared" ca="1" si="3"/>
        <v>3</v>
      </c>
      <c r="F13" s="1">
        <f t="shared" ca="1" si="5"/>
        <v>46022</v>
      </c>
    </row>
  </sheetData>
  <sheetProtection sheet="1" objects="1" scenarios="1"/>
  <pageMargins left="0.7" right="0.7" top="0.75" bottom="0.75" header="0.3" footer="0.3"/>
  <ignoredErrors>
    <ignoredError sqref="D3 D4:D13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7"/>
  <sheetViews>
    <sheetView workbookViewId="0">
      <selection activeCell="D9" sqref="D9"/>
    </sheetView>
  </sheetViews>
  <sheetFormatPr baseColWidth="10" defaultRowHeight="14.4" x14ac:dyDescent="0.3"/>
  <cols>
    <col min="1" max="1" width="2" bestFit="1" customWidth="1"/>
    <col min="2" max="2" width="2.6640625" bestFit="1" customWidth="1"/>
    <col min="3" max="3" width="4.33203125" customWidth="1"/>
    <col min="4" max="4" width="5.33203125" bestFit="1" customWidth="1"/>
  </cols>
  <sheetData>
    <row r="1" spans="1:4" x14ac:dyDescent="0.3">
      <c r="A1">
        <v>1</v>
      </c>
      <c r="B1" t="s">
        <v>4</v>
      </c>
      <c r="D1" t="s">
        <v>25</v>
      </c>
    </row>
    <row r="2" spans="1:4" x14ac:dyDescent="0.3">
      <c r="A2">
        <v>2</v>
      </c>
      <c r="B2" t="s">
        <v>5</v>
      </c>
      <c r="D2" t="s">
        <v>26</v>
      </c>
    </row>
    <row r="3" spans="1:4" x14ac:dyDescent="0.3">
      <c r="A3">
        <v>3</v>
      </c>
      <c r="B3" t="s">
        <v>5</v>
      </c>
    </row>
    <row r="4" spans="1:4" x14ac:dyDescent="0.3">
      <c r="A4">
        <v>4</v>
      </c>
      <c r="B4" t="s">
        <v>6</v>
      </c>
    </row>
    <row r="5" spans="1:4" x14ac:dyDescent="0.3">
      <c r="A5">
        <v>5</v>
      </c>
      <c r="B5" t="s">
        <v>7</v>
      </c>
    </row>
    <row r="6" spans="1:4" x14ac:dyDescent="0.3">
      <c r="A6">
        <v>6</v>
      </c>
      <c r="B6" t="s">
        <v>8</v>
      </c>
    </row>
    <row r="7" spans="1:4" x14ac:dyDescent="0.3">
      <c r="A7">
        <v>7</v>
      </c>
      <c r="B7" t="s">
        <v>9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Tableau de bord</vt:lpstr>
      <vt:lpstr>GANTT</vt:lpstr>
      <vt:lpstr>Liste</vt:lpstr>
      <vt:lpstr>Table</vt:lpstr>
      <vt:lpstr>ouinon</vt:lpstr>
      <vt:lpstr>semaine</vt:lpstr>
      <vt:lpstr>GANTT!Zone_d_impression</vt:lpstr>
      <vt:lpstr>'Tableau de bord'!Zone_d_impression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HANOTTE Helene, Laval beck</cp:lastModifiedBy>
  <cp:lastPrinted>2013-05-30T16:14:13Z</cp:lastPrinted>
  <dcterms:created xsi:type="dcterms:W3CDTF">2013-05-27T13:57:34Z</dcterms:created>
  <dcterms:modified xsi:type="dcterms:W3CDTF">2019-03-06T12:12:19Z</dcterms:modified>
</cp:coreProperties>
</file>