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0" yWindow="0" windowWidth="20730" windowHeight="9075" tabRatio="880"/>
  </bookViews>
  <sheets>
    <sheet name="Supplies" sheetId="1" r:id="rId1"/>
    <sheet name="Reporting projet" sheetId="8" r:id="rId2"/>
    <sheet name="Reporting budget" sheetId="12" r:id="rId3"/>
    <sheet name="Codes" sheetId="2" r:id="rId4"/>
  </sheets>
  <definedNames>
    <definedName name="_xlnm._FilterDatabase" localSheetId="0" hidden="1">Supplies!$B$4:$R$438</definedName>
    <definedName name="Categorie" localSheetId="2">Tableau6[[#Headers],[Categorie]]</definedName>
    <definedName name="Categorie">Tableau6[[#Headers],[Categorie]]</definedName>
    <definedName name="Libelle" localSheetId="2">'Reporting budget'!TabCat</definedName>
    <definedName name="Libelle">TabCat</definedName>
    <definedName name="Libellé" localSheetId="2">Tableau6[[#All],[Libelle]]</definedName>
    <definedName name="Libellé">Tableau6[[#All],[Libelle]]</definedName>
    <definedName name="TabCat" localSheetId="2">Tableau6[#All]</definedName>
    <definedName name="TabCat">Tableau6[#All]</definedName>
    <definedName name="TabFour" localSheetId="2">Tableau8[#All]</definedName>
    <definedName name="TabFour">Tableau8[#All]</definedName>
    <definedName name="titre_feuille_de_calcul" localSheetId="2">#REF!</definedName>
    <definedName name="titre_feuille_de_calcul">#REF!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4" i="1" l="1"/>
  <c r="A13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" i="1"/>
  <c r="A6" i="1"/>
  <c r="A7" i="1"/>
  <c r="A8" i="1"/>
  <c r="A9" i="1"/>
  <c r="A10" i="1"/>
  <c r="A11" i="1"/>
  <c r="A12" i="1"/>
  <c r="L8" i="1" l="1"/>
  <c r="O10" i="8" l="1"/>
  <c r="B10" i="8"/>
  <c r="O5" i="8"/>
  <c r="O6" i="8"/>
  <c r="O7" i="8"/>
  <c r="O8" i="8"/>
  <c r="O9" i="8"/>
  <c r="O11" i="8"/>
  <c r="O12" i="8"/>
  <c r="O13" i="8"/>
  <c r="O4" i="8"/>
  <c r="B13" i="8"/>
  <c r="B11" i="8"/>
  <c r="L41" i="1"/>
  <c r="G42" i="1"/>
  <c r="E41" i="1"/>
  <c r="E42" i="1"/>
  <c r="O4" i="12" l="1"/>
  <c r="B16" i="12"/>
  <c r="B22" i="12"/>
  <c r="O11" i="12"/>
  <c r="O10" i="12"/>
  <c r="O9" i="12"/>
  <c r="B18" i="8"/>
  <c r="B5" i="8"/>
  <c r="B6" i="8"/>
  <c r="B7" i="8"/>
  <c r="B8" i="8"/>
  <c r="B9" i="8"/>
  <c r="B12" i="8"/>
  <c r="B4" i="8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N97" i="1"/>
  <c r="N98" i="1"/>
  <c r="N99" i="1"/>
  <c r="N100" i="1"/>
  <c r="N101" i="1"/>
  <c r="N102" i="1"/>
  <c r="N103" i="1"/>
  <c r="N104" i="1"/>
  <c r="N105" i="1"/>
  <c r="N106" i="1"/>
  <c r="N107" i="1"/>
  <c r="N108" i="1"/>
  <c r="N109" i="1"/>
  <c r="N110" i="1"/>
  <c r="N111" i="1"/>
  <c r="N112" i="1"/>
  <c r="N113" i="1"/>
  <c r="N114" i="1"/>
  <c r="N115" i="1"/>
  <c r="N116" i="1"/>
  <c r="N117" i="1"/>
  <c r="N118" i="1"/>
  <c r="N119" i="1"/>
  <c r="N120" i="1"/>
  <c r="N121" i="1"/>
  <c r="N122" i="1"/>
  <c r="N123" i="1"/>
  <c r="N124" i="1"/>
  <c r="N125" i="1"/>
  <c r="N126" i="1"/>
  <c r="N127" i="1"/>
  <c r="N128" i="1"/>
  <c r="N129" i="1"/>
  <c r="N130" i="1"/>
  <c r="N131" i="1"/>
  <c r="N132" i="1"/>
  <c r="N133" i="1"/>
  <c r="N134" i="1"/>
  <c r="N135" i="1"/>
  <c r="N136" i="1"/>
  <c r="N137" i="1"/>
  <c r="N138" i="1"/>
  <c r="N139" i="1"/>
  <c r="N140" i="1"/>
  <c r="N141" i="1"/>
  <c r="N142" i="1"/>
  <c r="N143" i="1"/>
  <c r="N144" i="1"/>
  <c r="N145" i="1"/>
  <c r="N146" i="1"/>
  <c r="N147" i="1"/>
  <c r="N148" i="1"/>
  <c r="N149" i="1"/>
  <c r="N150" i="1"/>
  <c r="N151" i="1"/>
  <c r="N152" i="1"/>
  <c r="N153" i="1"/>
  <c r="N154" i="1"/>
  <c r="N155" i="1"/>
  <c r="N156" i="1"/>
  <c r="N157" i="1"/>
  <c r="N158" i="1"/>
  <c r="N159" i="1"/>
  <c r="N160" i="1"/>
  <c r="N161" i="1"/>
  <c r="N162" i="1"/>
  <c r="N163" i="1"/>
  <c r="N164" i="1"/>
  <c r="N165" i="1"/>
  <c r="N166" i="1"/>
  <c r="N167" i="1"/>
  <c r="N168" i="1"/>
  <c r="N169" i="1"/>
  <c r="N170" i="1"/>
  <c r="N171" i="1"/>
  <c r="N172" i="1"/>
  <c r="N173" i="1"/>
  <c r="N174" i="1"/>
  <c r="N175" i="1"/>
  <c r="N176" i="1"/>
  <c r="N177" i="1"/>
  <c r="N178" i="1"/>
  <c r="N179" i="1"/>
  <c r="N180" i="1"/>
  <c r="N181" i="1"/>
  <c r="N182" i="1"/>
  <c r="N183" i="1"/>
  <c r="N184" i="1"/>
  <c r="N185" i="1"/>
  <c r="N186" i="1"/>
  <c r="N187" i="1"/>
  <c r="N188" i="1"/>
  <c r="N189" i="1"/>
  <c r="N190" i="1"/>
  <c r="N191" i="1"/>
  <c r="N192" i="1"/>
  <c r="N193" i="1"/>
  <c r="N194" i="1"/>
  <c r="N195" i="1"/>
  <c r="N196" i="1"/>
  <c r="N197" i="1"/>
  <c r="N198" i="1"/>
  <c r="N199" i="1"/>
  <c r="N200" i="1"/>
  <c r="N201" i="1"/>
  <c r="N202" i="1"/>
  <c r="N203" i="1"/>
  <c r="G438" i="1"/>
  <c r="G437" i="1"/>
  <c r="G436" i="1"/>
  <c r="G435" i="1"/>
  <c r="G434" i="1"/>
  <c r="E438" i="1"/>
  <c r="E437" i="1"/>
  <c r="E436" i="1"/>
  <c r="E435" i="1"/>
  <c r="E434" i="1"/>
  <c r="N8" i="1" l="1"/>
  <c r="O5" i="12" l="1"/>
  <c r="O6" i="12"/>
  <c r="N34" i="1"/>
  <c r="N35" i="1"/>
  <c r="N36" i="1"/>
  <c r="N37" i="1"/>
  <c r="N38" i="1"/>
  <c r="N39" i="1"/>
  <c r="N40" i="1"/>
  <c r="N41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" i="1"/>
  <c r="N6" i="1"/>
  <c r="N7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E31" i="1"/>
  <c r="E32" i="1"/>
  <c r="E33" i="1"/>
  <c r="E34" i="1"/>
  <c r="E35" i="1"/>
  <c r="E36" i="1"/>
  <c r="E37" i="1"/>
  <c r="E38" i="1"/>
  <c r="E39" i="1"/>
  <c r="E40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30" i="1"/>
  <c r="E28" i="1"/>
  <c r="E29" i="1"/>
  <c r="E27" i="1"/>
  <c r="E24" i="1"/>
  <c r="E25" i="1"/>
  <c r="E26" i="1"/>
  <c r="E22" i="1"/>
  <c r="E23" i="1"/>
  <c r="E21" i="1"/>
  <c r="E17" i="1"/>
  <c r="E18" i="1"/>
  <c r="E19" i="1"/>
  <c r="E20" i="1"/>
  <c r="E14" i="1"/>
  <c r="E15" i="1"/>
  <c r="E16" i="1"/>
  <c r="E8" i="1"/>
  <c r="E9" i="1"/>
  <c r="E10" i="1"/>
  <c r="E11" i="1"/>
  <c r="E12" i="1"/>
  <c r="E13" i="1"/>
  <c r="E6" i="1"/>
  <c r="E7" i="1"/>
  <c r="L33" i="1"/>
  <c r="B3" i="1"/>
  <c r="N33" i="1"/>
  <c r="G5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301" i="1"/>
  <c r="G302" i="1"/>
  <c r="G303" i="1"/>
  <c r="G304" i="1"/>
  <c r="G305" i="1"/>
  <c r="G306" i="1"/>
  <c r="G307" i="1"/>
  <c r="G308" i="1"/>
  <c r="G309" i="1"/>
  <c r="G310" i="1"/>
  <c r="G311" i="1"/>
  <c r="G312" i="1"/>
  <c r="G313" i="1"/>
  <c r="G314" i="1"/>
  <c r="G315" i="1"/>
  <c r="G316" i="1"/>
  <c r="G317" i="1"/>
  <c r="G318" i="1"/>
  <c r="G319" i="1"/>
  <c r="G320" i="1"/>
  <c r="G321" i="1"/>
  <c r="G322" i="1"/>
  <c r="G323" i="1"/>
  <c r="G324" i="1"/>
  <c r="G325" i="1"/>
  <c r="G326" i="1"/>
  <c r="G327" i="1"/>
  <c r="G328" i="1"/>
  <c r="G329" i="1"/>
  <c r="G330" i="1"/>
  <c r="G331" i="1"/>
  <c r="G332" i="1"/>
  <c r="G333" i="1"/>
  <c r="G334" i="1"/>
  <c r="G335" i="1"/>
  <c r="G336" i="1"/>
  <c r="G337" i="1"/>
  <c r="G338" i="1"/>
  <c r="G339" i="1"/>
  <c r="G340" i="1"/>
  <c r="G341" i="1"/>
  <c r="G342" i="1"/>
  <c r="G343" i="1"/>
  <c r="G344" i="1"/>
  <c r="G345" i="1"/>
  <c r="G346" i="1"/>
  <c r="G347" i="1"/>
  <c r="G348" i="1"/>
  <c r="G349" i="1"/>
  <c r="G350" i="1"/>
  <c r="G351" i="1"/>
  <c r="G352" i="1"/>
  <c r="G353" i="1"/>
  <c r="G354" i="1"/>
  <c r="G355" i="1"/>
  <c r="G356" i="1"/>
  <c r="G357" i="1"/>
  <c r="G358" i="1"/>
  <c r="G359" i="1"/>
  <c r="G360" i="1"/>
  <c r="G361" i="1"/>
  <c r="G362" i="1"/>
  <c r="G363" i="1"/>
  <c r="G364" i="1"/>
  <c r="G365" i="1"/>
  <c r="G366" i="1"/>
  <c r="G367" i="1"/>
  <c r="G368" i="1"/>
  <c r="G369" i="1"/>
  <c r="G370" i="1"/>
  <c r="G371" i="1"/>
  <c r="G372" i="1"/>
  <c r="G373" i="1"/>
  <c r="G374" i="1"/>
  <c r="G375" i="1"/>
  <c r="G376" i="1"/>
  <c r="G377" i="1"/>
  <c r="G378" i="1"/>
  <c r="G379" i="1"/>
  <c r="G380" i="1"/>
  <c r="G381" i="1"/>
  <c r="G382" i="1"/>
  <c r="G383" i="1"/>
  <c r="G384" i="1"/>
  <c r="G385" i="1"/>
  <c r="G386" i="1"/>
  <c r="G387" i="1"/>
  <c r="G388" i="1"/>
  <c r="G389" i="1"/>
  <c r="G390" i="1"/>
  <c r="G391" i="1"/>
  <c r="G392" i="1"/>
  <c r="G393" i="1"/>
  <c r="G394" i="1"/>
  <c r="G395" i="1"/>
  <c r="G396" i="1"/>
  <c r="G397" i="1"/>
  <c r="G398" i="1"/>
  <c r="G399" i="1"/>
  <c r="G400" i="1"/>
  <c r="G401" i="1"/>
  <c r="G402" i="1"/>
  <c r="G403" i="1"/>
  <c r="G404" i="1"/>
  <c r="G405" i="1"/>
  <c r="G406" i="1"/>
  <c r="G407" i="1"/>
  <c r="G408" i="1"/>
  <c r="G409" i="1"/>
  <c r="G410" i="1"/>
  <c r="G411" i="1"/>
  <c r="G412" i="1"/>
  <c r="G413" i="1"/>
  <c r="G414" i="1"/>
  <c r="G415" i="1"/>
  <c r="G416" i="1"/>
  <c r="G417" i="1"/>
  <c r="G418" i="1"/>
  <c r="G419" i="1"/>
  <c r="G420" i="1"/>
  <c r="G421" i="1"/>
  <c r="G422" i="1"/>
  <c r="G423" i="1"/>
  <c r="G424" i="1"/>
  <c r="G425" i="1"/>
  <c r="G426" i="1"/>
  <c r="G427" i="1"/>
  <c r="G428" i="1"/>
  <c r="G429" i="1"/>
  <c r="G430" i="1"/>
  <c r="G431" i="1"/>
  <c r="G432" i="1"/>
  <c r="G433" i="1"/>
  <c r="E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381" i="1"/>
  <c r="E382" i="1"/>
  <c r="E383" i="1"/>
  <c r="E384" i="1"/>
  <c r="E385" i="1"/>
  <c r="E386" i="1"/>
  <c r="E387" i="1"/>
  <c r="E388" i="1"/>
  <c r="E389" i="1"/>
  <c r="E390" i="1"/>
  <c r="E391" i="1"/>
  <c r="E392" i="1"/>
  <c r="E393" i="1"/>
  <c r="E394" i="1"/>
  <c r="E395" i="1"/>
  <c r="E396" i="1"/>
  <c r="E397" i="1"/>
  <c r="E398" i="1"/>
  <c r="E399" i="1"/>
  <c r="E400" i="1"/>
  <c r="E401" i="1"/>
  <c r="E402" i="1"/>
  <c r="E403" i="1"/>
  <c r="E404" i="1"/>
  <c r="E405" i="1"/>
  <c r="E406" i="1"/>
  <c r="E407" i="1"/>
  <c r="E408" i="1"/>
  <c r="E409" i="1"/>
  <c r="E410" i="1"/>
  <c r="E411" i="1"/>
  <c r="E412" i="1"/>
  <c r="E413" i="1"/>
  <c r="E414" i="1"/>
  <c r="E415" i="1"/>
  <c r="E416" i="1"/>
  <c r="E417" i="1"/>
  <c r="E418" i="1"/>
  <c r="E419" i="1"/>
  <c r="E420" i="1"/>
  <c r="E421" i="1"/>
  <c r="E422" i="1"/>
  <c r="E423" i="1"/>
  <c r="E424" i="1"/>
  <c r="E425" i="1"/>
  <c r="E426" i="1"/>
  <c r="E427" i="1"/>
  <c r="E428" i="1"/>
  <c r="E429" i="1"/>
  <c r="E430" i="1"/>
  <c r="E431" i="1"/>
  <c r="E432" i="1"/>
  <c r="E433" i="1"/>
  <c r="C3" i="1"/>
  <c r="F11" i="8" l="1"/>
  <c r="J11" i="8"/>
  <c r="N11" i="8"/>
  <c r="M11" i="8"/>
  <c r="C11" i="8"/>
  <c r="G11" i="8"/>
  <c r="K11" i="8"/>
  <c r="I11" i="8"/>
  <c r="D11" i="8"/>
  <c r="H11" i="8"/>
  <c r="L11" i="8"/>
  <c r="E11" i="8"/>
  <c r="O13" i="12"/>
  <c r="O7" i="12"/>
  <c r="J8" i="12"/>
  <c r="L23" i="12"/>
  <c r="H23" i="12"/>
  <c r="D23" i="12"/>
  <c r="M22" i="12"/>
  <c r="I22" i="12"/>
  <c r="E22" i="12"/>
  <c r="O17" i="12"/>
  <c r="K17" i="12"/>
  <c r="G17" i="12"/>
  <c r="C17" i="12"/>
  <c r="L16" i="12"/>
  <c r="H16" i="12"/>
  <c r="D16" i="12"/>
  <c r="M11" i="12"/>
  <c r="I11" i="12"/>
  <c r="E11" i="12"/>
  <c r="N10" i="12"/>
  <c r="J10" i="12"/>
  <c r="F10" i="12"/>
  <c r="L9" i="12"/>
  <c r="H9" i="12"/>
  <c r="D9" i="12"/>
  <c r="N8" i="12"/>
  <c r="L7" i="12"/>
  <c r="H7" i="12"/>
  <c r="O23" i="12"/>
  <c r="K23" i="12"/>
  <c r="G23" i="12"/>
  <c r="C23" i="12"/>
  <c r="L22" i="12"/>
  <c r="H22" i="12"/>
  <c r="D22" i="12"/>
  <c r="N17" i="12"/>
  <c r="J17" i="12"/>
  <c r="F17" i="12"/>
  <c r="O16" i="12"/>
  <c r="K16" i="12"/>
  <c r="G16" i="12"/>
  <c r="C16" i="12"/>
  <c r="L11" i="12"/>
  <c r="H11" i="12"/>
  <c r="D11" i="12"/>
  <c r="M10" i="12"/>
  <c r="I10" i="12"/>
  <c r="E10" i="12"/>
  <c r="K9" i="12"/>
  <c r="G9" i="12"/>
  <c r="C9" i="12"/>
  <c r="M8" i="12"/>
  <c r="K7" i="12"/>
  <c r="G7" i="12"/>
  <c r="C7" i="12"/>
  <c r="K6" i="12"/>
  <c r="G6" i="12"/>
  <c r="C6" i="12"/>
  <c r="M5" i="12"/>
  <c r="I5" i="12"/>
  <c r="E5" i="12"/>
  <c r="K4" i="12"/>
  <c r="G4" i="12"/>
  <c r="C4" i="12"/>
  <c r="N23" i="12"/>
  <c r="J23" i="12"/>
  <c r="F23" i="12"/>
  <c r="O22" i="12"/>
  <c r="K22" i="12"/>
  <c r="G22" i="12"/>
  <c r="C22" i="12"/>
  <c r="M17" i="12"/>
  <c r="I17" i="12"/>
  <c r="E17" i="12"/>
  <c r="N16" i="12"/>
  <c r="J16" i="12"/>
  <c r="F16" i="12"/>
  <c r="K11" i="12"/>
  <c r="G11" i="12"/>
  <c r="C11" i="12"/>
  <c r="L10" i="12"/>
  <c r="H10" i="12"/>
  <c r="D10" i="12"/>
  <c r="N9" i="12"/>
  <c r="J9" i="12"/>
  <c r="F9" i="12"/>
  <c r="L8" i="12"/>
  <c r="H8" i="12"/>
  <c r="D8" i="12"/>
  <c r="N7" i="12"/>
  <c r="J7" i="12"/>
  <c r="F7" i="12"/>
  <c r="N6" i="12"/>
  <c r="J6" i="12"/>
  <c r="F6" i="12"/>
  <c r="L5" i="12"/>
  <c r="H5" i="12"/>
  <c r="D5" i="12"/>
  <c r="N4" i="12"/>
  <c r="J4" i="12"/>
  <c r="F4" i="12"/>
  <c r="M23" i="12"/>
  <c r="J22" i="12"/>
  <c r="H17" i="12"/>
  <c r="E16" i="12"/>
  <c r="F11" i="12"/>
  <c r="C10" i="12"/>
  <c r="I9" i="12"/>
  <c r="K8" i="12"/>
  <c r="D7" i="12"/>
  <c r="L6" i="12"/>
  <c r="D6" i="12"/>
  <c r="K5" i="12"/>
  <c r="C5" i="12"/>
  <c r="L4" i="12"/>
  <c r="D4" i="12"/>
  <c r="E9" i="12"/>
  <c r="G8" i="12"/>
  <c r="M7" i="12"/>
  <c r="I6" i="12"/>
  <c r="J5" i="12"/>
  <c r="I4" i="12"/>
  <c r="H4" i="12"/>
  <c r="N5" i="12"/>
  <c r="I23" i="12"/>
  <c r="F22" i="12"/>
  <c r="D17" i="12"/>
  <c r="G5" i="12"/>
  <c r="N22" i="12"/>
  <c r="J11" i="12"/>
  <c r="G10" i="12"/>
  <c r="F5" i="12"/>
  <c r="E23" i="12"/>
  <c r="M16" i="12"/>
  <c r="N11" i="12"/>
  <c r="K10" i="12"/>
  <c r="C8" i="12"/>
  <c r="I7" i="12"/>
  <c r="H6" i="12"/>
  <c r="L17" i="12"/>
  <c r="I16" i="12"/>
  <c r="M9" i="12"/>
  <c r="E7" i="12"/>
  <c r="M6" i="12"/>
  <c r="E6" i="12"/>
  <c r="M4" i="12"/>
  <c r="E4" i="12"/>
  <c r="D13" i="8"/>
  <c r="H13" i="8"/>
  <c r="L13" i="8"/>
  <c r="E13" i="8"/>
  <c r="I13" i="8"/>
  <c r="M13" i="8"/>
  <c r="F13" i="8"/>
  <c r="J13" i="8"/>
  <c r="N13" i="8"/>
  <c r="C13" i="8"/>
  <c r="G13" i="8"/>
  <c r="K13" i="8"/>
  <c r="F12" i="8"/>
  <c r="J12" i="8"/>
  <c r="N12" i="8"/>
  <c r="C12" i="8"/>
  <c r="G12" i="8"/>
  <c r="K12" i="8"/>
  <c r="I12" i="8"/>
  <c r="D12" i="8"/>
  <c r="H12" i="8"/>
  <c r="L12" i="8"/>
  <c r="E12" i="8"/>
  <c r="M12" i="8"/>
  <c r="O18" i="8"/>
  <c r="O19" i="8"/>
  <c r="N2" i="1"/>
  <c r="E9" i="8"/>
  <c r="I9" i="8"/>
  <c r="M9" i="8"/>
  <c r="E10" i="8"/>
  <c r="I10" i="8"/>
  <c r="M10" i="8"/>
  <c r="E18" i="8"/>
  <c r="I18" i="8"/>
  <c r="M18" i="8"/>
  <c r="E19" i="8"/>
  <c r="I19" i="8"/>
  <c r="M19" i="8"/>
  <c r="G4" i="8"/>
  <c r="K4" i="8"/>
  <c r="D5" i="8"/>
  <c r="H5" i="8"/>
  <c r="L5" i="8"/>
  <c r="E6" i="8"/>
  <c r="I6" i="8"/>
  <c r="M6" i="8"/>
  <c r="F7" i="8"/>
  <c r="J7" i="8"/>
  <c r="N7" i="8"/>
  <c r="G8" i="8"/>
  <c r="F9" i="8"/>
  <c r="J9" i="8"/>
  <c r="N9" i="8"/>
  <c r="F10" i="8"/>
  <c r="J10" i="8"/>
  <c r="N10" i="8"/>
  <c r="F18" i="8"/>
  <c r="J18" i="8"/>
  <c r="N18" i="8"/>
  <c r="F19" i="8"/>
  <c r="J19" i="8"/>
  <c r="N19" i="8"/>
  <c r="C9" i="8"/>
  <c r="G9" i="8"/>
  <c r="K9" i="8"/>
  <c r="C10" i="8"/>
  <c r="G10" i="8"/>
  <c r="K10" i="8"/>
  <c r="C18" i="8"/>
  <c r="G18" i="8"/>
  <c r="K18" i="8"/>
  <c r="C19" i="8"/>
  <c r="G19" i="8"/>
  <c r="K19" i="8"/>
  <c r="E4" i="8"/>
  <c r="I4" i="8"/>
  <c r="M4" i="8"/>
  <c r="F5" i="8"/>
  <c r="J5" i="8"/>
  <c r="N5" i="8"/>
  <c r="G6" i="8"/>
  <c r="K6" i="8"/>
  <c r="D7" i="8"/>
  <c r="H7" i="8"/>
  <c r="L7" i="8"/>
  <c r="E8" i="8"/>
  <c r="M8" i="8"/>
  <c r="E7" i="8"/>
  <c r="N4" i="8"/>
  <c r="L19" i="8"/>
  <c r="L9" i="8"/>
  <c r="C8" i="8"/>
  <c r="C4" i="8"/>
  <c r="L8" i="8"/>
  <c r="H8" i="8"/>
  <c r="K7" i="8"/>
  <c r="N6" i="8"/>
  <c r="F6" i="8"/>
  <c r="I5" i="8"/>
  <c r="L4" i="8"/>
  <c r="D4" i="8"/>
  <c r="H19" i="8"/>
  <c r="D18" i="8"/>
  <c r="L10" i="8"/>
  <c r="H9" i="8"/>
  <c r="M7" i="8"/>
  <c r="K5" i="8"/>
  <c r="C7" i="8"/>
  <c r="K8" i="8"/>
  <c r="F8" i="8"/>
  <c r="I7" i="8"/>
  <c r="L6" i="8"/>
  <c r="D6" i="8"/>
  <c r="G5" i="8"/>
  <c r="J4" i="8"/>
  <c r="D19" i="8"/>
  <c r="H10" i="8"/>
  <c r="D9" i="8"/>
  <c r="C5" i="8"/>
  <c r="I8" i="8"/>
  <c r="H6" i="8"/>
  <c r="F4" i="8"/>
  <c r="H18" i="8"/>
  <c r="C6" i="8"/>
  <c r="N8" i="8"/>
  <c r="J8" i="8"/>
  <c r="D8" i="8"/>
  <c r="G7" i="8"/>
  <c r="J6" i="8"/>
  <c r="M5" i="8"/>
  <c r="E5" i="8"/>
  <c r="H4" i="8"/>
  <c r="L18" i="8"/>
  <c r="D10" i="8"/>
  <c r="H15" i="8" l="1"/>
  <c r="J15" i="8"/>
  <c r="P11" i="8"/>
  <c r="Q11" i="8" s="1"/>
  <c r="L15" i="8"/>
  <c r="I15" i="8"/>
  <c r="K15" i="8"/>
  <c r="G15" i="8"/>
  <c r="F15" i="8"/>
  <c r="E15" i="8"/>
  <c r="D15" i="8"/>
  <c r="C15" i="8"/>
  <c r="N15" i="8"/>
  <c r="M15" i="8"/>
  <c r="P10" i="8"/>
  <c r="Q10" i="8" s="1"/>
  <c r="O19" i="12"/>
  <c r="O25" i="12" s="1"/>
  <c r="F19" i="12"/>
  <c r="N19" i="12"/>
  <c r="J19" i="12"/>
  <c r="M19" i="12"/>
  <c r="K19" i="12"/>
  <c r="E19" i="12"/>
  <c r="G19" i="12"/>
  <c r="E8" i="12"/>
  <c r="E13" i="12" s="1"/>
  <c r="O8" i="12"/>
  <c r="D13" i="12"/>
  <c r="I8" i="12"/>
  <c r="I13" i="12" s="1"/>
  <c r="F8" i="12"/>
  <c r="H13" i="12"/>
  <c r="I19" i="12"/>
  <c r="L13" i="12"/>
  <c r="P11" i="12"/>
  <c r="Q11" i="12" s="1"/>
  <c r="K13" i="12"/>
  <c r="K25" i="12" s="1"/>
  <c r="P6" i="12"/>
  <c r="Q6" i="12" s="1"/>
  <c r="P9" i="12"/>
  <c r="Q9" i="12" s="1"/>
  <c r="L19" i="12"/>
  <c r="M13" i="12"/>
  <c r="P5" i="12"/>
  <c r="Q5" i="12" s="1"/>
  <c r="J13" i="12"/>
  <c r="J25" i="12" s="1"/>
  <c r="P22" i="12"/>
  <c r="Q22" i="12" s="1"/>
  <c r="C19" i="12"/>
  <c r="P16" i="12"/>
  <c r="Q16" i="12" s="1"/>
  <c r="P17" i="12"/>
  <c r="Q17" i="12" s="1"/>
  <c r="P10" i="12"/>
  <c r="Q10" i="12" s="1"/>
  <c r="N13" i="12"/>
  <c r="C13" i="12"/>
  <c r="P4" i="12"/>
  <c r="P7" i="12"/>
  <c r="Q7" i="12" s="1"/>
  <c r="D19" i="12"/>
  <c r="G13" i="12"/>
  <c r="P23" i="12"/>
  <c r="Q23" i="12" s="1"/>
  <c r="H19" i="12"/>
  <c r="P13" i="8"/>
  <c r="Q13" i="8" s="1"/>
  <c r="P12" i="8"/>
  <c r="Q12" i="8" s="1"/>
  <c r="O15" i="8"/>
  <c r="O21" i="8"/>
  <c r="P6" i="8"/>
  <c r="Q6" i="8" s="1"/>
  <c r="P18" i="8"/>
  <c r="Q18" i="8" s="1"/>
  <c r="E21" i="8"/>
  <c r="P5" i="8"/>
  <c r="Q5" i="8" s="1"/>
  <c r="P4" i="8"/>
  <c r="Q4" i="8" s="1"/>
  <c r="F21" i="8"/>
  <c r="I21" i="8"/>
  <c r="P8" i="8"/>
  <c r="Q8" i="8" s="1"/>
  <c r="H21" i="8"/>
  <c r="P19" i="8"/>
  <c r="Q19" i="8" s="1"/>
  <c r="P9" i="8"/>
  <c r="Q9" i="8" s="1"/>
  <c r="G21" i="8"/>
  <c r="D21" i="8"/>
  <c r="C21" i="8"/>
  <c r="N21" i="8"/>
  <c r="L21" i="8"/>
  <c r="P7" i="8"/>
  <c r="Q7" i="8" s="1"/>
  <c r="M21" i="8"/>
  <c r="K21" i="8"/>
  <c r="J21" i="8"/>
  <c r="E25" i="12" l="1"/>
  <c r="N25" i="12"/>
  <c r="G25" i="12"/>
  <c r="M25" i="12"/>
  <c r="D25" i="12"/>
  <c r="P8" i="12"/>
  <c r="P13" i="12" s="1"/>
  <c r="P19" i="12" s="1"/>
  <c r="P25" i="12" s="1"/>
  <c r="I25" i="12"/>
  <c r="H25" i="12"/>
  <c r="F13" i="12"/>
  <c r="F25" i="12" s="1"/>
  <c r="Q4" i="12"/>
  <c r="Q13" i="12" s="1"/>
  <c r="C25" i="12"/>
  <c r="Q19" i="12"/>
  <c r="L25" i="12"/>
  <c r="N25" i="8"/>
  <c r="C25" i="8"/>
  <c r="G25" i="8"/>
  <c r="K25" i="8"/>
  <c r="L25" i="8"/>
  <c r="E25" i="8"/>
  <c r="I25" i="8"/>
  <c r="J25" i="8"/>
  <c r="F25" i="8"/>
  <c r="O25" i="8"/>
  <c r="M25" i="8"/>
  <c r="D25" i="8"/>
  <c r="H25" i="8"/>
  <c r="Q21" i="8"/>
  <c r="P15" i="8"/>
  <c r="Q15" i="8"/>
  <c r="Q8" i="12" l="1"/>
  <c r="Q25" i="12"/>
  <c r="Q25" i="8"/>
  <c r="P21" i="8"/>
  <c r="P25" i="8" s="1"/>
</calcChain>
</file>

<file path=xl/sharedStrings.xml><?xml version="1.0" encoding="utf-8"?>
<sst xmlns="http://schemas.openxmlformats.org/spreadsheetml/2006/main" count="213" uniqueCount="97">
  <si>
    <t>Intitulé</t>
  </si>
  <si>
    <t>Purchase order</t>
  </si>
  <si>
    <t>Fournisseur</t>
  </si>
  <si>
    <t>Code Fournisseur</t>
  </si>
  <si>
    <t>Date Facture</t>
  </si>
  <si>
    <t>Date Commande</t>
  </si>
  <si>
    <t>N° Facture</t>
  </si>
  <si>
    <t>Presta Guardian</t>
  </si>
  <si>
    <t>Juillet</t>
  </si>
  <si>
    <t>Août</t>
  </si>
  <si>
    <t>Septembre</t>
  </si>
  <si>
    <t>Octobre</t>
  </si>
  <si>
    <t>Novembre</t>
  </si>
  <si>
    <t>Décembre</t>
  </si>
  <si>
    <t>Licence Guardian</t>
  </si>
  <si>
    <t>Licence</t>
  </si>
  <si>
    <t>Doc Win10 et Lenel</t>
  </si>
  <si>
    <t>Presta Horoquartz pour VSS</t>
  </si>
  <si>
    <t>Fournitures administratives</t>
  </si>
  <si>
    <t>Solex</t>
  </si>
  <si>
    <t>ID D'imputation</t>
  </si>
  <si>
    <t>Catégorie de produit</t>
  </si>
  <si>
    <t>Commentaires</t>
  </si>
  <si>
    <t>Janvier</t>
  </si>
  <si>
    <t>Février</t>
  </si>
  <si>
    <t>Mars</t>
  </si>
  <si>
    <t>Avril</t>
  </si>
  <si>
    <t>Mai</t>
  </si>
  <si>
    <t>Juin</t>
  </si>
  <si>
    <t xml:space="preserve"> Commandés</t>
  </si>
  <si>
    <t>Facturés</t>
  </si>
  <si>
    <t>Reste à payer</t>
  </si>
  <si>
    <t>TOTAL PRESTATIONS DE SERVICE</t>
  </si>
  <si>
    <t>Achat de Matériels et Fournitures</t>
  </si>
  <si>
    <t>TOTAL ACHAT DE MATERIELS ET FOURNITURES</t>
  </si>
  <si>
    <t>Travel</t>
  </si>
  <si>
    <t>Dépenses réelles mensuelles</t>
  </si>
  <si>
    <t>Matériel</t>
  </si>
  <si>
    <t>Contract</t>
  </si>
  <si>
    <t>Facture HT</t>
  </si>
  <si>
    <t>Fournitures</t>
  </si>
  <si>
    <t>Prestation</t>
  </si>
  <si>
    <t>Total Facturé</t>
  </si>
  <si>
    <t>Total Commandé</t>
  </si>
  <si>
    <t>Mois d'imputation</t>
  </si>
  <si>
    <t>Quantités</t>
  </si>
  <si>
    <t>N/A</t>
  </si>
  <si>
    <t>Categorie</t>
  </si>
  <si>
    <t>Libelle</t>
  </si>
  <si>
    <t>Logiciel</t>
  </si>
  <si>
    <t>Commande Total HT</t>
  </si>
  <si>
    <t>BUDGET IT 2019 - SUPPLIES  &amp; NON-CAPITAL</t>
  </si>
  <si>
    <t>TOTAL des dépenses 2019</t>
  </si>
  <si>
    <t>Codes ID</t>
  </si>
  <si>
    <t>PROJETS IT 2019</t>
  </si>
  <si>
    <t>Matériel Informatique</t>
  </si>
  <si>
    <t>BUDGET IT 2019</t>
  </si>
  <si>
    <t>Matériels</t>
  </si>
  <si>
    <t>Training + Travel</t>
  </si>
  <si>
    <t>Training</t>
  </si>
  <si>
    <t>?</t>
  </si>
  <si>
    <t>Travaux</t>
  </si>
  <si>
    <t xml:space="preserve">Logiciel </t>
  </si>
  <si>
    <t>Prestations (Licences+ Logiciels+Travaux)</t>
  </si>
  <si>
    <t xml:space="preserve">Fournitures </t>
  </si>
  <si>
    <t>Fournitures administratives 2</t>
  </si>
  <si>
    <t>Migration W10</t>
  </si>
  <si>
    <t>Commande initial HT</t>
  </si>
  <si>
    <t>Types de Projet</t>
  </si>
  <si>
    <t>budget</t>
  </si>
  <si>
    <t>projet</t>
  </si>
  <si>
    <t>ok</t>
  </si>
  <si>
    <t>kkk</t>
  </si>
  <si>
    <t>llll</t>
  </si>
  <si>
    <t>mmm</t>
  </si>
  <si>
    <t>hhh</t>
  </si>
  <si>
    <t>jjj</t>
  </si>
  <si>
    <t>ttt</t>
  </si>
  <si>
    <t>ppp</t>
  </si>
  <si>
    <t>aaa</t>
  </si>
  <si>
    <t>nnn</t>
  </si>
  <si>
    <t>zzz</t>
  </si>
  <si>
    <t>www</t>
  </si>
  <si>
    <t>f</t>
  </si>
  <si>
    <t xml:space="preserve">Presta </t>
  </si>
  <si>
    <t>Win</t>
  </si>
  <si>
    <t xml:space="preserve">Lab 12m </t>
  </si>
  <si>
    <t>Lenel</t>
  </si>
  <si>
    <t xml:space="preserve">Projet </t>
  </si>
  <si>
    <t xml:space="preserve"> W10</t>
  </si>
  <si>
    <t xml:space="preserve"> Win10</t>
  </si>
  <si>
    <t>Li Gu</t>
  </si>
  <si>
    <t>Tec</t>
  </si>
  <si>
    <t xml:space="preserve">Val12m </t>
  </si>
  <si>
    <t>Clefs maison</t>
  </si>
  <si>
    <t>Microsoft V</t>
  </si>
  <si>
    <t>Vali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</si>
</sst>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0\ &quot;€&quot;;[Red]\-#,##0.00\ &quot;€&quot;"/>
    <numFmt numFmtId="165" formatCode="#,##0.00\ &quot;€&quot;"/>
    <numFmt numFmtId="166" formatCode="[$-F800]dddd\,\ mmmm\ dd\,\ yyyy"/>
    <numFmt numFmtId="167" formatCode="m\o\is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9"/>
      <color theme="1" tint="0.24994659260841701"/>
      <name val="Calibri"/>
      <family val="2"/>
      <scheme val="minor"/>
    </font>
    <font>
      <b/>
      <sz val="10"/>
      <color theme="2"/>
      <name val="Calibri Light"/>
      <family val="2"/>
      <scheme val="major"/>
    </font>
    <font>
      <sz val="11"/>
      <color theme="1" tint="0.24994659260841701"/>
      <name val="Calibri Light"/>
      <family val="2"/>
      <scheme val="major"/>
    </font>
    <font>
      <b/>
      <sz val="10"/>
      <color theme="0"/>
      <name val="Calibri"/>
      <family val="2"/>
      <scheme val="minor"/>
    </font>
    <font>
      <b/>
      <sz val="10"/>
      <name val="Calibri"/>
      <family val="2"/>
      <scheme val="minor"/>
    </font>
    <font>
      <b/>
      <sz val="14"/>
      <color theme="2"/>
      <name val="Calibri Light"/>
      <family val="2"/>
      <scheme val="major"/>
    </font>
    <font>
      <i/>
      <sz val="10"/>
      <color theme="1" tint="0.499984740745262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0"/>
      <color theme="3"/>
      <name val="Calibri Light"/>
      <family val="2"/>
      <scheme val="major"/>
    </font>
    <font>
      <b/>
      <sz val="14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9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</font>
  </fonts>
  <fills count="1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3" tint="0.8999603259376811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7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5" tint="-0.499984740745262"/>
      </left>
      <right style="thin">
        <color theme="5" tint="-0.499984740745262"/>
      </right>
      <top style="thin">
        <color theme="5" tint="-0.499984740745262"/>
      </top>
      <bottom style="thin">
        <color theme="5" tint="-0.499984740745262"/>
      </bottom>
      <diagonal/>
    </border>
    <border>
      <left style="medium">
        <color theme="6" tint="0.39994506668294322"/>
      </left>
      <right/>
      <top style="medium">
        <color theme="6" tint="0.39994506668294322"/>
      </top>
      <bottom style="medium">
        <color theme="6" tint="0.39994506668294322"/>
      </bottom>
      <diagonal/>
    </border>
    <border>
      <left/>
      <right/>
      <top/>
      <bottom style="medium">
        <color theme="6" tint="0.39994506668294322"/>
      </bottom>
      <diagonal/>
    </border>
    <border>
      <left/>
      <right/>
      <top style="medium">
        <color theme="6" tint="0.39994506668294322"/>
      </top>
      <bottom style="medium">
        <color theme="6" tint="0.39994506668294322"/>
      </bottom>
      <diagonal/>
    </border>
    <border>
      <left/>
      <right style="medium">
        <color theme="6" tint="0.39994506668294322"/>
      </right>
      <top style="medium">
        <color theme="6" tint="0.39994506668294322"/>
      </top>
      <bottom style="medium">
        <color theme="6" tint="0.39994506668294322"/>
      </bottom>
      <diagonal/>
    </border>
    <border>
      <left/>
      <right style="medium">
        <color theme="6" tint="0.39994506668294322"/>
      </right>
      <top style="medium">
        <color theme="6" tint="0.39994506668294322"/>
      </top>
      <bottom/>
      <diagonal/>
    </border>
    <border>
      <left/>
      <right/>
      <top style="medium">
        <color theme="6" tint="0.39994506668294322"/>
      </top>
      <bottom/>
      <diagonal/>
    </border>
    <border>
      <left/>
      <right style="medium">
        <color theme="6" tint="0.39994506668294322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theme="0" tint="-0.499984740745262"/>
      </left>
      <right style="medium">
        <color theme="0" tint="-0.499984740745262"/>
      </right>
      <top style="medium">
        <color theme="0" tint="-0.499984740745262"/>
      </top>
      <bottom/>
      <diagonal/>
    </border>
    <border>
      <left style="medium">
        <color theme="0" tint="-0.499984740745262"/>
      </left>
      <right style="medium">
        <color theme="0" tint="-0.499984740745262"/>
      </right>
      <top/>
      <bottom/>
      <diagonal/>
    </border>
    <border>
      <left/>
      <right style="medium">
        <color theme="0" tint="-0.499984740745262"/>
      </right>
      <top/>
      <bottom/>
      <diagonal/>
    </border>
    <border>
      <left style="medium">
        <color indexed="64"/>
      </left>
      <right style="medium">
        <color theme="6" tint="0.39991454817346722"/>
      </right>
      <top style="medium">
        <color indexed="64"/>
      </top>
      <bottom style="medium">
        <color indexed="64"/>
      </bottom>
      <diagonal/>
    </border>
    <border>
      <left style="medium">
        <color theme="6" tint="0.39991454817346722"/>
      </left>
      <right style="medium">
        <color theme="6" tint="0.39991454817346722"/>
      </right>
      <top style="medium">
        <color indexed="64"/>
      </top>
      <bottom style="medium">
        <color indexed="64"/>
      </bottom>
      <diagonal/>
    </border>
    <border>
      <left style="medium">
        <color theme="0" tint="-0.499984740745262"/>
      </left>
      <right style="medium">
        <color theme="0" tint="-0.499984740745262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theme="6" tint="0.39994506668294322"/>
      </right>
      <top style="medium">
        <color indexed="64"/>
      </top>
      <bottom style="medium">
        <color indexed="64"/>
      </bottom>
      <diagonal/>
    </border>
    <border>
      <left/>
      <right style="medium">
        <color theme="0" tint="-0.499984740745262"/>
      </right>
      <top style="medium">
        <color indexed="64"/>
      </top>
      <bottom style="medium">
        <color indexed="64"/>
      </bottom>
      <diagonal/>
    </border>
    <border>
      <left style="medium">
        <color theme="6" tint="0.39997558519241921"/>
      </left>
      <right/>
      <top style="thin">
        <color theme="1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theme="6" tint="0.39991454817346722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ck">
        <color theme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theme="1"/>
      </right>
      <top style="thin">
        <color indexed="64"/>
      </top>
      <bottom style="thin">
        <color indexed="64"/>
      </bottom>
      <diagonal/>
    </border>
    <border>
      <left style="thick">
        <color theme="1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ck">
        <color theme="1"/>
      </right>
      <top style="medium">
        <color indexed="64"/>
      </top>
      <bottom style="thin">
        <color indexed="64"/>
      </bottom>
      <diagonal/>
    </border>
    <border>
      <left style="thick">
        <color theme="1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theme="1"/>
      </right>
      <top style="thin">
        <color indexed="64"/>
      </top>
      <bottom style="medium">
        <color indexed="64"/>
      </bottom>
      <diagonal/>
    </border>
    <border>
      <left style="thick">
        <color theme="1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theme="1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ck">
        <color theme="1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theme="1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ck">
        <color rgb="FFFF0000"/>
      </left>
      <right/>
      <top style="thin">
        <color indexed="64"/>
      </top>
      <bottom style="thin">
        <color indexed="64"/>
      </bottom>
      <diagonal/>
    </border>
    <border>
      <left/>
      <right style="thick">
        <color rgb="FFFF0000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/>
      <top style="thin">
        <color indexed="64"/>
      </top>
      <bottom/>
      <diagonal/>
    </border>
    <border>
      <left/>
      <right style="thick">
        <color rgb="FFFF0000"/>
      </right>
      <top style="thin">
        <color indexed="64"/>
      </top>
      <bottom/>
      <diagonal/>
    </border>
    <border>
      <left style="thick">
        <color rgb="FFFF0000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rgb="FFFF0000"/>
      </right>
      <top style="medium">
        <color indexed="64"/>
      </top>
      <bottom style="medium">
        <color indexed="64"/>
      </bottom>
      <diagonal/>
    </border>
    <border>
      <left style="thick">
        <color rgb="FFFF0000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ck">
        <color rgb="FFFF0000"/>
      </right>
      <top style="medium">
        <color indexed="64"/>
      </top>
      <bottom style="thin">
        <color indexed="64"/>
      </bottom>
      <diagonal/>
    </border>
    <border>
      <left style="thick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rgb="FFFF0000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rgb="FFFF0000"/>
      </right>
      <top style="thin">
        <color indexed="64"/>
      </top>
      <bottom style="medium">
        <color indexed="64"/>
      </bottom>
      <diagonal/>
    </border>
    <border>
      <left style="thick">
        <color rgb="FFFF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rgb="FFFF0000"/>
      </right>
      <top/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5" fillId="3" borderId="0"/>
    <xf numFmtId="0" fontId="6" fillId="4" borderId="0" applyNumberFormat="0" applyProtection="0">
      <alignment vertical="center"/>
    </xf>
    <xf numFmtId="0" fontId="7" fillId="6" borderId="11" applyNumberFormat="0" applyProtection="0">
      <alignment horizontal="left" vertical="center" indent="1"/>
    </xf>
  </cellStyleXfs>
  <cellXfs count="163">
    <xf numFmtId="0" fontId="0" fillId="0" borderId="0" xfId="0"/>
    <xf numFmtId="0" fontId="0" fillId="0" borderId="2" xfId="0" applyBorder="1"/>
    <xf numFmtId="0" fontId="0" fillId="0" borderId="2" xfId="0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0" xfId="0" applyFill="1"/>
    <xf numFmtId="0" fontId="0" fillId="0" borderId="0" xfId="0" applyAlignment="1">
      <alignment horizontal="left"/>
    </xf>
    <xf numFmtId="0" fontId="13" fillId="5" borderId="0" xfId="3" applyNumberFormat="1" applyFont="1" applyFill="1" applyAlignment="1">
      <alignment horizontal="center" vertical="center" wrapText="1"/>
    </xf>
    <xf numFmtId="0" fontId="8" fillId="7" borderId="13" xfId="4" applyNumberFormat="1" applyFont="1" applyFill="1" applyBorder="1" applyAlignment="1">
      <alignment vertical="center"/>
    </xf>
    <xf numFmtId="0" fontId="8" fillId="9" borderId="12" xfId="4" applyNumberFormat="1" applyFont="1" applyFill="1" applyBorder="1" applyAlignment="1">
      <alignment vertical="center"/>
    </xf>
    <xf numFmtId="164" fontId="12" fillId="2" borderId="12" xfId="0" applyNumberFormat="1" applyFont="1" applyFill="1" applyBorder="1" applyAlignment="1">
      <alignment horizontal="right" vertical="center"/>
    </xf>
    <xf numFmtId="0" fontId="0" fillId="2" borderId="20" xfId="0" applyFill="1" applyBorder="1"/>
    <xf numFmtId="0" fontId="13" fillId="5" borderId="21" xfId="3" applyNumberFormat="1" applyFont="1" applyFill="1" applyBorder="1" applyAlignment="1">
      <alignment horizontal="center" vertical="center" wrapText="1"/>
    </xf>
    <xf numFmtId="0" fontId="0" fillId="0" borderId="21" xfId="0" applyBorder="1"/>
    <xf numFmtId="0" fontId="0" fillId="2" borderId="21" xfId="0" applyFill="1" applyBorder="1"/>
    <xf numFmtId="0" fontId="2" fillId="2" borderId="20" xfId="0" applyFont="1" applyFill="1" applyBorder="1"/>
    <xf numFmtId="0" fontId="2" fillId="0" borderId="21" xfId="0" applyFont="1" applyBorder="1"/>
    <xf numFmtId="0" fontId="2" fillId="2" borderId="21" xfId="0" applyFont="1" applyFill="1" applyBorder="1"/>
    <xf numFmtId="165" fontId="13" fillId="5" borderId="21" xfId="3" applyNumberFormat="1" applyFont="1" applyFill="1" applyBorder="1" applyAlignment="1">
      <alignment horizontal="center" vertical="center" wrapText="1"/>
    </xf>
    <xf numFmtId="165" fontId="0" fillId="0" borderId="21" xfId="0" applyNumberFormat="1" applyBorder="1"/>
    <xf numFmtId="165" fontId="0" fillId="2" borderId="21" xfId="0" applyNumberFormat="1" applyFill="1" applyBorder="1"/>
    <xf numFmtId="165" fontId="0" fillId="0" borderId="22" xfId="0" applyNumberFormat="1" applyBorder="1"/>
    <xf numFmtId="0" fontId="0" fillId="2" borderId="0" xfId="0" applyFill="1" applyBorder="1"/>
    <xf numFmtId="164" fontId="12" fillId="2" borderId="0" xfId="0" applyNumberFormat="1" applyFont="1" applyFill="1" applyBorder="1" applyAlignment="1">
      <alignment horizontal="right" vertical="center"/>
    </xf>
    <xf numFmtId="0" fontId="9" fillId="8" borderId="23" xfId="0" applyFont="1" applyFill="1" applyBorder="1" applyAlignment="1">
      <alignment vertical="center"/>
    </xf>
    <xf numFmtId="165" fontId="0" fillId="0" borderId="25" xfId="0" applyNumberFormat="1" applyBorder="1"/>
    <xf numFmtId="0" fontId="9" fillId="8" borderId="26" xfId="0" applyFont="1" applyFill="1" applyBorder="1" applyAlignment="1">
      <alignment vertical="center"/>
    </xf>
    <xf numFmtId="165" fontId="0" fillId="0" borderId="27" xfId="0" applyNumberFormat="1" applyBorder="1"/>
    <xf numFmtId="165" fontId="2" fillId="0" borderId="21" xfId="0" applyNumberFormat="1" applyFont="1" applyBorder="1"/>
    <xf numFmtId="0" fontId="0" fillId="0" borderId="0" xfId="0" applyBorder="1" applyAlignment="1">
      <alignment horizontal="left"/>
    </xf>
    <xf numFmtId="0" fontId="3" fillId="2" borderId="0" xfId="0" applyNumberFormat="1" applyFont="1" applyFill="1"/>
    <xf numFmtId="165" fontId="2" fillId="0" borderId="22" xfId="0" applyNumberFormat="1" applyFont="1" applyBorder="1"/>
    <xf numFmtId="164" fontId="0" fillId="0" borderId="24" xfId="0" applyNumberFormat="1" applyBorder="1"/>
    <xf numFmtId="164" fontId="0" fillId="0" borderId="7" xfId="0" applyNumberFormat="1" applyBorder="1"/>
    <xf numFmtId="0" fontId="10" fillId="11" borderId="28" xfId="3" applyNumberFormat="1" applyFont="1" applyFill="1" applyBorder="1" applyAlignment="1">
      <alignment vertical="center"/>
    </xf>
    <xf numFmtId="165" fontId="0" fillId="2" borderId="22" xfId="0" applyNumberFormat="1" applyFill="1" applyBorder="1"/>
    <xf numFmtId="0" fontId="14" fillId="8" borderId="26" xfId="0" applyFont="1" applyFill="1" applyBorder="1" applyAlignment="1">
      <alignment vertical="center"/>
    </xf>
    <xf numFmtId="0" fontId="0" fillId="0" borderId="10" xfId="0" applyBorder="1"/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1" xfId="0" applyBorder="1"/>
    <xf numFmtId="0" fontId="0" fillId="0" borderId="4" xfId="0" applyFont="1" applyBorder="1" applyAlignment="1">
      <alignment horizontal="center" vertical="center" wrapText="1"/>
    </xf>
    <xf numFmtId="0" fontId="0" fillId="0" borderId="5" xfId="0" applyBorder="1"/>
    <xf numFmtId="0" fontId="0" fillId="0" borderId="8" xfId="0" applyBorder="1"/>
    <xf numFmtId="0" fontId="0" fillId="2" borderId="29" xfId="0" applyFill="1" applyBorder="1" applyAlignment="1">
      <alignment horizontal="center"/>
    </xf>
    <xf numFmtId="0" fontId="0" fillId="0" borderId="29" xfId="0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14" borderId="2" xfId="0" applyFill="1" applyBorder="1" applyAlignment="1">
      <alignment horizontal="center"/>
    </xf>
    <xf numFmtId="0" fontId="15" fillId="2" borderId="14" xfId="0" applyNumberFormat="1" applyFont="1" applyFill="1" applyBorder="1" applyAlignment="1">
      <alignment vertical="center"/>
    </xf>
    <xf numFmtId="0" fontId="15" fillId="2" borderId="0" xfId="0" applyNumberFormat="1" applyFont="1" applyFill="1" applyBorder="1" applyAlignment="1">
      <alignment vertical="center"/>
    </xf>
    <xf numFmtId="0" fontId="15" fillId="2" borderId="15" xfId="0" applyNumberFormat="1" applyFont="1" applyFill="1" applyBorder="1" applyAlignment="1">
      <alignment vertical="center"/>
    </xf>
    <xf numFmtId="0" fontId="15" fillId="2" borderId="16" xfId="0" applyNumberFormat="1" applyFont="1" applyFill="1" applyBorder="1" applyAlignment="1">
      <alignment vertical="center"/>
    </xf>
    <xf numFmtId="0" fontId="15" fillId="2" borderId="18" xfId="0" applyNumberFormat="1" applyFont="1" applyFill="1" applyBorder="1" applyAlignment="1">
      <alignment vertical="center"/>
    </xf>
    <xf numFmtId="164" fontId="2" fillId="2" borderId="12" xfId="0" applyNumberFormat="1" applyFont="1" applyFill="1" applyBorder="1" applyAlignment="1">
      <alignment horizontal="right" vertical="center"/>
    </xf>
    <xf numFmtId="0" fontId="0" fillId="2" borderId="0" xfId="0" applyFill="1" applyAlignment="1">
      <alignment horizontal="left"/>
    </xf>
    <xf numFmtId="0" fontId="8" fillId="7" borderId="0" xfId="4" applyNumberFormat="1" applyFont="1" applyFill="1" applyBorder="1" applyAlignment="1">
      <alignment horizontal="left" vertical="center"/>
    </xf>
    <xf numFmtId="0" fontId="15" fillId="2" borderId="14" xfId="0" applyNumberFormat="1" applyFont="1" applyFill="1" applyBorder="1" applyAlignment="1">
      <alignment horizontal="left" vertical="center"/>
    </xf>
    <xf numFmtId="0" fontId="15" fillId="2" borderId="0" xfId="0" applyNumberFormat="1" applyFont="1" applyFill="1" applyBorder="1" applyAlignment="1">
      <alignment horizontal="left" vertical="center"/>
    </xf>
    <xf numFmtId="0" fontId="9" fillId="8" borderId="30" xfId="0" applyFont="1" applyFill="1" applyBorder="1" applyAlignment="1">
      <alignment horizontal="left" vertical="center"/>
    </xf>
    <xf numFmtId="0" fontId="8" fillId="9" borderId="0" xfId="4" applyNumberFormat="1" applyFont="1" applyFill="1" applyBorder="1" applyAlignment="1">
      <alignment horizontal="left" vertical="center"/>
    </xf>
    <xf numFmtId="0" fontId="15" fillId="2" borderId="17" xfId="0" applyNumberFormat="1" applyFont="1" applyFill="1" applyBorder="1" applyAlignment="1">
      <alignment horizontal="left" vertical="center"/>
    </xf>
    <xf numFmtId="0" fontId="9" fillId="8" borderId="7" xfId="0" applyFont="1" applyFill="1" applyBorder="1" applyAlignment="1">
      <alignment horizontal="left" vertical="center"/>
    </xf>
    <xf numFmtId="0" fontId="10" fillId="11" borderId="0" xfId="3" applyNumberFormat="1" applyFont="1" applyFill="1" applyBorder="1" applyAlignment="1">
      <alignment horizontal="left" vertical="center"/>
    </xf>
    <xf numFmtId="0" fontId="14" fillId="8" borderId="7" xfId="0" applyFont="1" applyFill="1" applyBorder="1" applyAlignment="1">
      <alignment horizontal="left" vertical="center"/>
    </xf>
    <xf numFmtId="165" fontId="17" fillId="0" borderId="21" xfId="0" applyNumberFormat="1" applyFont="1" applyBorder="1"/>
    <xf numFmtId="0" fontId="0" fillId="12" borderId="0" xfId="0" applyFont="1" applyFill="1" applyBorder="1" applyAlignment="1">
      <alignment horizontal="left"/>
    </xf>
    <xf numFmtId="0" fontId="8" fillId="10" borderId="12" xfId="4" applyNumberFormat="1" applyFont="1" applyFill="1" applyBorder="1" applyAlignment="1">
      <alignment vertical="center"/>
    </xf>
    <xf numFmtId="0" fontId="8" fillId="10" borderId="0" xfId="4" applyNumberFormat="1" applyFont="1" applyFill="1" applyBorder="1" applyAlignment="1">
      <alignment horizontal="left" vertical="center"/>
    </xf>
    <xf numFmtId="164" fontId="18" fillId="2" borderId="12" xfId="0" applyNumberFormat="1" applyFont="1" applyFill="1" applyBorder="1" applyAlignment="1">
      <alignment horizontal="right" vertical="center"/>
    </xf>
    <xf numFmtId="165" fontId="18" fillId="0" borderId="21" xfId="0" applyNumberFormat="1" applyFont="1" applyBorder="1"/>
    <xf numFmtId="164" fontId="19" fillId="2" borderId="0" xfId="0" applyNumberFormat="1" applyFont="1" applyFill="1" applyBorder="1" applyAlignment="1">
      <alignment horizontal="right" vertical="center"/>
    </xf>
    <xf numFmtId="165" fontId="20" fillId="0" borderId="21" xfId="0" applyNumberFormat="1" applyFont="1" applyBorder="1"/>
    <xf numFmtId="0" fontId="16" fillId="13" borderId="0" xfId="0" applyFont="1" applyFill="1" applyAlignment="1">
      <alignment vertical="center" wrapText="1"/>
    </xf>
    <xf numFmtId="0" fontId="0" fillId="0" borderId="19" xfId="0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2" borderId="19" xfId="0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36" xfId="0" applyBorder="1" applyAlignment="1">
      <alignment horizontal="center"/>
    </xf>
    <xf numFmtId="0" fontId="0" fillId="0" borderId="37" xfId="0" applyBorder="1" applyAlignment="1">
      <alignment horizontal="center"/>
    </xf>
    <xf numFmtId="0" fontId="0" fillId="0" borderId="38" xfId="0" applyBorder="1" applyAlignment="1">
      <alignment horizontal="center"/>
    </xf>
    <xf numFmtId="0" fontId="1" fillId="2" borderId="36" xfId="1" applyFill="1" applyBorder="1" applyAlignment="1">
      <alignment horizontal="center"/>
    </xf>
    <xf numFmtId="0" fontId="1" fillId="2" borderId="37" xfId="1" applyFill="1" applyBorder="1" applyAlignment="1">
      <alignment horizontal="center"/>
    </xf>
    <xf numFmtId="0" fontId="1" fillId="2" borderId="38" xfId="1" applyFill="1" applyBorder="1" applyAlignment="1">
      <alignment horizontal="center"/>
    </xf>
    <xf numFmtId="0" fontId="0" fillId="0" borderId="37" xfId="0" applyBorder="1"/>
    <xf numFmtId="0" fontId="0" fillId="0" borderId="38" xfId="0" applyBorder="1"/>
    <xf numFmtId="0" fontId="0" fillId="0" borderId="5" xfId="0" applyBorder="1" applyAlignment="1">
      <alignment horizontal="center"/>
    </xf>
    <xf numFmtId="0" fontId="0" fillId="15" borderId="52" xfId="0" applyFill="1" applyBorder="1" applyAlignment="1">
      <alignment horizontal="center"/>
    </xf>
    <xf numFmtId="14" fontId="0" fillId="15" borderId="52" xfId="0" applyNumberFormat="1" applyFill="1" applyBorder="1" applyAlignment="1">
      <alignment horizontal="center"/>
    </xf>
    <xf numFmtId="14" fontId="2" fillId="15" borderId="52" xfId="0" applyNumberFormat="1" applyFont="1" applyFill="1" applyBorder="1" applyAlignment="1">
      <alignment horizontal="center"/>
    </xf>
    <xf numFmtId="166" fontId="0" fillId="16" borderId="2" xfId="0" applyNumberFormat="1" applyFill="1" applyBorder="1" applyAlignment="1">
      <alignment horizontal="center"/>
    </xf>
    <xf numFmtId="14" fontId="0" fillId="16" borderId="2" xfId="0" applyNumberFormat="1" applyFill="1" applyBorder="1" applyAlignment="1">
      <alignment horizontal="center"/>
    </xf>
    <xf numFmtId="0" fontId="0" fillId="16" borderId="40" xfId="0" applyFill="1" applyBorder="1" applyAlignment="1">
      <alignment horizontal="center"/>
    </xf>
    <xf numFmtId="14" fontId="0" fillId="16" borderId="10" xfId="0" applyNumberFormat="1" applyFill="1" applyBorder="1" applyAlignment="1">
      <alignment horizontal="center"/>
    </xf>
    <xf numFmtId="166" fontId="0" fillId="16" borderId="29" xfId="0" applyNumberFormat="1" applyFill="1" applyBorder="1" applyAlignment="1">
      <alignment horizontal="center"/>
    </xf>
    <xf numFmtId="14" fontId="0" fillId="16" borderId="29" xfId="0" applyNumberFormat="1" applyFill="1" applyBorder="1" applyAlignment="1">
      <alignment horizontal="center"/>
    </xf>
    <xf numFmtId="0" fontId="0" fillId="16" borderId="42" xfId="0" applyFill="1" applyBorder="1" applyAlignment="1">
      <alignment horizontal="center"/>
    </xf>
    <xf numFmtId="166" fontId="0" fillId="16" borderId="6" xfId="0" applyNumberFormat="1" applyFill="1" applyBorder="1" applyAlignment="1">
      <alignment horizontal="center"/>
    </xf>
    <xf numFmtId="0" fontId="0" fillId="16" borderId="44" xfId="0" applyFill="1" applyBorder="1" applyAlignment="1">
      <alignment horizontal="center"/>
    </xf>
    <xf numFmtId="0" fontId="1" fillId="16" borderId="42" xfId="1" applyFill="1" applyBorder="1" applyAlignment="1">
      <alignment horizontal="left"/>
    </xf>
    <xf numFmtId="14" fontId="0" fillId="16" borderId="6" xfId="0" applyNumberFormat="1" applyFill="1" applyBorder="1" applyAlignment="1">
      <alignment horizontal="center"/>
    </xf>
    <xf numFmtId="14" fontId="0" fillId="16" borderId="1" xfId="0" applyNumberFormat="1" applyFill="1" applyBorder="1" applyAlignment="1">
      <alignment horizontal="center"/>
    </xf>
    <xf numFmtId="166" fontId="0" fillId="16" borderId="1" xfId="0" applyNumberFormat="1" applyFill="1" applyBorder="1" applyAlignment="1">
      <alignment horizontal="center"/>
    </xf>
    <xf numFmtId="0" fontId="0" fillId="16" borderId="46" xfId="0" applyFill="1" applyBorder="1" applyAlignment="1">
      <alignment horizontal="center"/>
    </xf>
    <xf numFmtId="0" fontId="0" fillId="16" borderId="2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0" borderId="9" xfId="0" applyBorder="1"/>
    <xf numFmtId="0" fontId="2" fillId="0" borderId="54" xfId="0" applyFont="1" applyBorder="1" applyAlignment="1">
      <alignment horizontal="center" vertical="center" wrapText="1"/>
    </xf>
    <xf numFmtId="0" fontId="2" fillId="0" borderId="55" xfId="0" applyFont="1" applyBorder="1" applyAlignment="1">
      <alignment horizontal="center" vertical="center" wrapText="1"/>
    </xf>
    <xf numFmtId="14" fontId="2" fillId="15" borderId="56" xfId="0" applyNumberFormat="1" applyFont="1" applyFill="1" applyBorder="1" applyAlignment="1">
      <alignment horizontal="center" vertical="center" wrapText="1"/>
    </xf>
    <xf numFmtId="165" fontId="2" fillId="15" borderId="57" xfId="0" applyNumberFormat="1" applyFont="1" applyFill="1" applyBorder="1" applyAlignment="1">
      <alignment horizontal="center" vertical="center" wrapText="1"/>
    </xf>
    <xf numFmtId="165" fontId="2" fillId="2" borderId="58" xfId="0" applyNumberFormat="1" applyFont="1" applyFill="1" applyBorder="1" applyAlignment="1">
      <alignment horizontal="center" vertical="center" wrapText="1"/>
    </xf>
    <xf numFmtId="167" fontId="2" fillId="16" borderId="54" xfId="0" applyNumberFormat="1" applyFont="1" applyFill="1" applyBorder="1" applyAlignment="1">
      <alignment horizontal="center" vertical="center" wrapText="1"/>
    </xf>
    <xf numFmtId="14" fontId="2" fillId="16" borderId="54" xfId="0" applyNumberFormat="1" applyFont="1" applyFill="1" applyBorder="1" applyAlignment="1">
      <alignment horizontal="center" vertical="center" wrapText="1"/>
    </xf>
    <xf numFmtId="0" fontId="2" fillId="16" borderId="60" xfId="0" applyFont="1" applyFill="1" applyBorder="1" applyAlignment="1">
      <alignment horizontal="center" vertical="center" wrapText="1"/>
    </xf>
    <xf numFmtId="0" fontId="2" fillId="0" borderId="61" xfId="0" applyFont="1" applyBorder="1" applyAlignment="1">
      <alignment horizontal="center" vertical="center" wrapText="1"/>
    </xf>
    <xf numFmtId="0" fontId="0" fillId="0" borderId="54" xfId="0" applyFont="1" applyBorder="1" applyAlignment="1">
      <alignment horizontal="center" vertical="center" wrapText="1"/>
    </xf>
    <xf numFmtId="0" fontId="0" fillId="2" borderId="0" xfId="0" applyFill="1" applyBorder="1" applyAlignment="1">
      <alignment horizontal="center"/>
    </xf>
    <xf numFmtId="166" fontId="0" fillId="2" borderId="0" xfId="0" applyNumberFormat="1" applyFill="1" applyBorder="1" applyAlignment="1">
      <alignment horizontal="center"/>
    </xf>
    <xf numFmtId="14" fontId="0" fillId="2" borderId="0" xfId="0" applyNumberFormat="1" applyFill="1" applyBorder="1" applyAlignment="1">
      <alignment horizontal="center"/>
    </xf>
    <xf numFmtId="0" fontId="0" fillId="2" borderId="0" xfId="0" applyNumberFormat="1" applyFill="1" applyBorder="1" applyAlignment="1">
      <alignment horizontal="center"/>
    </xf>
    <xf numFmtId="0" fontId="11" fillId="2" borderId="0" xfId="0" applyFont="1" applyFill="1" applyBorder="1" applyAlignment="1">
      <alignment horizontal="center"/>
    </xf>
    <xf numFmtId="0" fontId="2" fillId="2" borderId="54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/>
    </xf>
    <xf numFmtId="0" fontId="0" fillId="2" borderId="34" xfId="0" applyFill="1" applyBorder="1" applyAlignment="1">
      <alignment horizontal="center"/>
    </xf>
    <xf numFmtId="0" fontId="0" fillId="2" borderId="35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4" fillId="0" borderId="62" xfId="0" applyFont="1" applyBorder="1" applyAlignment="1"/>
    <xf numFmtId="0" fontId="4" fillId="2" borderId="63" xfId="0" applyFont="1" applyFill="1" applyBorder="1" applyAlignment="1">
      <alignment horizontal="center"/>
    </xf>
    <xf numFmtId="0" fontId="4" fillId="0" borderId="62" xfId="0" applyFont="1" applyBorder="1" applyAlignment="1">
      <alignment horizontal="center"/>
    </xf>
    <xf numFmtId="165" fontId="4" fillId="12" borderId="64" xfId="0" applyNumberFormat="1" applyFont="1" applyFill="1" applyBorder="1" applyAlignment="1">
      <alignment horizontal="center"/>
    </xf>
    <xf numFmtId="165" fontId="4" fillId="2" borderId="65" xfId="0" applyNumberFormat="1" applyFont="1" applyFill="1" applyBorder="1" applyAlignment="1">
      <alignment horizontal="center"/>
    </xf>
    <xf numFmtId="0" fontId="2" fillId="0" borderId="66" xfId="0" applyFont="1" applyBorder="1" applyAlignment="1">
      <alignment horizontal="center" vertical="center" wrapText="1"/>
    </xf>
    <xf numFmtId="0" fontId="2" fillId="2" borderId="67" xfId="0" applyFont="1" applyFill="1" applyBorder="1" applyAlignment="1">
      <alignment horizontal="center" vertical="center" wrapText="1"/>
    </xf>
    <xf numFmtId="0" fontId="0" fillId="2" borderId="68" xfId="0" applyFill="1" applyBorder="1" applyAlignment="1">
      <alignment horizontal="center"/>
    </xf>
    <xf numFmtId="0" fontId="0" fillId="2" borderId="69" xfId="0" applyFill="1" applyBorder="1" applyAlignment="1">
      <alignment horizontal="center"/>
    </xf>
    <xf numFmtId="0" fontId="0" fillId="0" borderId="70" xfId="0" applyBorder="1" applyAlignment="1">
      <alignment horizontal="center"/>
    </xf>
    <xf numFmtId="0" fontId="0" fillId="2" borderId="71" xfId="0" applyFill="1" applyBorder="1" applyAlignment="1">
      <alignment horizontal="center"/>
    </xf>
    <xf numFmtId="0" fontId="0" fillId="0" borderId="72" xfId="0" applyBorder="1" applyAlignment="1">
      <alignment horizontal="center"/>
    </xf>
    <xf numFmtId="0" fontId="0" fillId="2" borderId="73" xfId="0" applyFill="1" applyBorder="1" applyAlignment="1">
      <alignment horizontal="center"/>
    </xf>
    <xf numFmtId="0" fontId="0" fillId="2" borderId="70" xfId="0" applyFill="1" applyBorder="1" applyAlignment="1">
      <alignment horizontal="center"/>
    </xf>
    <xf numFmtId="0" fontId="0" fillId="0" borderId="68" xfId="0" applyBorder="1" applyAlignment="1">
      <alignment horizontal="center"/>
    </xf>
    <xf numFmtId="0" fontId="0" fillId="2" borderId="74" xfId="0" applyFill="1" applyBorder="1" applyAlignment="1">
      <alignment horizontal="center"/>
    </xf>
    <xf numFmtId="0" fontId="0" fillId="2" borderId="75" xfId="0" applyFill="1" applyBorder="1" applyAlignment="1">
      <alignment horizontal="center"/>
    </xf>
    <xf numFmtId="165" fontId="2" fillId="2" borderId="0" xfId="0" applyNumberFormat="1" applyFont="1" applyFill="1" applyBorder="1" applyAlignment="1">
      <alignment horizontal="center"/>
    </xf>
    <xf numFmtId="165" fontId="2" fillId="15" borderId="53" xfId="0" applyNumberFormat="1" applyFont="1" applyFill="1" applyBorder="1" applyAlignment="1">
      <alignment horizontal="center"/>
    </xf>
    <xf numFmtId="165" fontId="0" fillId="2" borderId="0" xfId="0" applyNumberFormat="1" applyFont="1" applyFill="1" applyBorder="1" applyAlignment="1">
      <alignment horizontal="center"/>
    </xf>
    <xf numFmtId="165" fontId="0" fillId="16" borderId="59" xfId="0" applyNumberFormat="1" applyFont="1" applyFill="1" applyBorder="1" applyAlignment="1">
      <alignment horizontal="center" vertical="center" wrapText="1"/>
    </xf>
    <xf numFmtId="165" fontId="1" fillId="16" borderId="41" xfId="1" applyNumberFormat="1" applyFont="1" applyFill="1" applyBorder="1" applyAlignment="1">
      <alignment horizontal="center"/>
    </xf>
    <xf numFmtId="165" fontId="1" fillId="16" borderId="39" xfId="1" applyNumberFormat="1" applyFont="1" applyFill="1" applyBorder="1" applyAlignment="1">
      <alignment horizontal="center"/>
    </xf>
    <xf numFmtId="165" fontId="1" fillId="16" borderId="43" xfId="1" applyNumberFormat="1" applyFont="1" applyFill="1" applyBorder="1" applyAlignment="1">
      <alignment horizontal="center"/>
    </xf>
    <xf numFmtId="165" fontId="1" fillId="16" borderId="45" xfId="1" applyNumberFormat="1" applyFont="1" applyFill="1" applyBorder="1" applyAlignment="1">
      <alignment horizontal="center"/>
    </xf>
    <xf numFmtId="165" fontId="0" fillId="16" borderId="39" xfId="0" applyNumberFormat="1" applyFont="1" applyFill="1" applyBorder="1" applyAlignment="1">
      <alignment horizontal="center"/>
    </xf>
    <xf numFmtId="165" fontId="2" fillId="2" borderId="49" xfId="0" applyNumberFormat="1" applyFont="1" applyFill="1" applyBorder="1" applyAlignment="1">
      <alignment horizontal="center"/>
    </xf>
    <xf numFmtId="165" fontId="2" fillId="2" borderId="47" xfId="1" applyNumberFormat="1" applyFont="1" applyFill="1" applyBorder="1" applyAlignment="1">
      <alignment horizontal="center"/>
    </xf>
    <xf numFmtId="165" fontId="2" fillId="2" borderId="50" xfId="1" applyNumberFormat="1" applyFont="1" applyFill="1" applyBorder="1" applyAlignment="1">
      <alignment horizontal="center"/>
    </xf>
    <xf numFmtId="165" fontId="2" fillId="2" borderId="47" xfId="0" applyNumberFormat="1" applyFont="1" applyFill="1" applyBorder="1" applyAlignment="1">
      <alignment horizontal="center"/>
    </xf>
    <xf numFmtId="165" fontId="2" fillId="2" borderId="50" xfId="0" applyNumberFormat="1" applyFont="1" applyFill="1" applyBorder="1" applyAlignment="1">
      <alignment horizontal="center"/>
    </xf>
    <xf numFmtId="165" fontId="2" fillId="2" borderId="51" xfId="0" applyNumberFormat="1" applyFont="1" applyFill="1" applyBorder="1" applyAlignment="1">
      <alignment horizontal="center"/>
    </xf>
    <xf numFmtId="0" fontId="0" fillId="0" borderId="47" xfId="0" applyBorder="1"/>
    <xf numFmtId="0" fontId="0" fillId="0" borderId="48" xfId="0" applyBorder="1"/>
    <xf numFmtId="0" fontId="0" fillId="0" borderId="3" xfId="0" applyFont="1" applyBorder="1" applyAlignment="1">
      <alignment horizontal="center" vertical="center" wrapText="1"/>
    </xf>
  </cellXfs>
  <cellStyles count="5">
    <cellStyle name="Normal" xfId="0" builtinId="0"/>
    <cellStyle name="Normal 2" xfId="1"/>
    <cellStyle name="Normal 3" xfId="2"/>
    <cellStyle name="Titre 3 2" xfId="3"/>
    <cellStyle name="Titre 4 2" xfId="4"/>
  </cellStyles>
  <dxfs count="17">
    <dxf>
      <fill>
        <patternFill patternType="solid">
          <fgColor indexed="64"/>
          <bgColor theme="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FFFF"/>
      <color rgb="FF3CE83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276225</xdr:colOff>
          <xdr:row>13</xdr:row>
          <xdr:rowOff>47625</xdr:rowOff>
        </xdr:from>
        <xdr:to>
          <xdr:col>1</xdr:col>
          <xdr:colOff>1409700</xdr:colOff>
          <xdr:row>14</xdr:row>
          <xdr:rowOff>47625</xdr:rowOff>
        </xdr:to>
        <xdr:sp macro="" textlink="">
          <xdr:nvSpPr>
            <xdr:cNvPr id="3098" name="Button 26" hidden="1">
              <a:extLst>
                <a:ext uri="{63B3BB69-23CF-44E3-9099-C40C66FF867C}">
                  <a14:compatExt spid="_x0000_s3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26</a:t>
              </a:r>
            </a:p>
          </xdr:txBody>
        </xdr:sp>
        <xdr:clientData fPrintsWithSheet="0"/>
      </xdr:twoCellAnchor>
    </mc:Choice>
    <mc:Fallback/>
  </mc:AlternateContent>
  <xdr:twoCellAnchor>
    <xdr:from>
      <xdr:col>1</xdr:col>
      <xdr:colOff>71437</xdr:colOff>
      <xdr:row>15</xdr:row>
      <xdr:rowOff>107155</xdr:rowOff>
    </xdr:from>
    <xdr:to>
      <xdr:col>3</xdr:col>
      <xdr:colOff>511967</xdr:colOff>
      <xdr:row>26</xdr:row>
      <xdr:rowOff>71437</xdr:rowOff>
    </xdr:to>
    <xdr:sp macro="" textlink="">
      <xdr:nvSpPr>
        <xdr:cNvPr id="4" name="ZoneTexte 3"/>
        <xdr:cNvSpPr txBox="1"/>
      </xdr:nvSpPr>
      <xdr:spPr>
        <a:xfrm>
          <a:off x="1095375" y="3405186"/>
          <a:ext cx="4202905" cy="209550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fr-FR" sz="1100" u="sng"/>
            <a:t>Créer une formule qui permet de dire  :</a:t>
          </a:r>
          <a:r>
            <a:rPr lang="fr-FR" sz="1100" u="sng" baseline="0"/>
            <a:t> </a:t>
          </a:r>
        </a:p>
        <a:p>
          <a:pPr algn="l"/>
          <a:r>
            <a:rPr lang="fr-FR" sz="1100" baseline="0"/>
            <a:t>"si le code (</a:t>
          </a:r>
          <a:r>
            <a:rPr lang="fr-FR" sz="1100" b="1" baseline="0"/>
            <a:t>11610209) </a:t>
          </a:r>
          <a:r>
            <a:rPr lang="fr-FR" sz="1100" baseline="0"/>
            <a:t>est rentré  dans  la colonne </a:t>
          </a:r>
          <a:r>
            <a:rPr lang="fr-FR" sz="1100" b="1" baseline="0"/>
            <a:t>H </a:t>
          </a:r>
          <a:r>
            <a:rPr lang="fr-FR" sz="1100" baseline="0"/>
            <a:t>alors  afficher </a:t>
          </a:r>
          <a:r>
            <a:rPr lang="fr-FR" sz="1100" b="1" baseline="0"/>
            <a:t>"Projet" </a:t>
          </a:r>
          <a:r>
            <a:rPr lang="fr-FR" sz="1100" baseline="0"/>
            <a:t>dans la colonne </a:t>
          </a:r>
          <a:r>
            <a:rPr lang="fr-FR" sz="1100" b="1" baseline="0"/>
            <a:t>A </a:t>
          </a:r>
          <a:r>
            <a:rPr lang="fr-FR" sz="1100" baseline="0"/>
            <a:t>et pour tous les  autres  codes ( ci-dessus et dans l'onglet </a:t>
          </a:r>
          <a:r>
            <a:rPr lang="fr-FR" sz="1100" b="1" baseline="0"/>
            <a:t>Codes </a:t>
          </a:r>
          <a:r>
            <a:rPr lang="fr-FR" sz="1100" baseline="0"/>
            <a:t>) afficher "</a:t>
          </a:r>
          <a:r>
            <a:rPr lang="fr-FR" sz="1100" b="1" baseline="0"/>
            <a:t>Budget" </a:t>
          </a:r>
          <a:r>
            <a:rPr lang="fr-FR" sz="1100" b="0" baseline="0"/>
            <a:t>dans la colonne </a:t>
          </a:r>
          <a:r>
            <a:rPr lang="fr-FR" sz="1100" b="1" baseline="0"/>
            <a:t>A</a:t>
          </a:r>
        </a:p>
        <a:p>
          <a:pPr algn="l"/>
          <a:r>
            <a:rPr lang="fr-FR" sz="1100" b="0" baseline="0"/>
            <a:t>Je fais cela  afin de pouvoir remonter  automatiquement  (de   l'onglet "Supplies") dans l'onglet </a:t>
          </a:r>
          <a:r>
            <a:rPr lang="fr-FR" sz="1100" b="1" baseline="0"/>
            <a:t>"Reporting projet colonne A" </a:t>
          </a:r>
          <a:r>
            <a:rPr lang="fr-FR" sz="1100" b="0" baseline="0"/>
            <a:t>toutes les prestations  qui correspondent à "</a:t>
          </a:r>
          <a:r>
            <a:rPr lang="fr-FR" sz="1100" b="1" baseline="0"/>
            <a:t>Projets" et  IDEM dans l'onglet "Reporting Budget" toutes les prestations qui correspondent à "Budget". </a:t>
          </a:r>
        </a:p>
      </xdr:txBody>
    </xdr:sp>
    <xdr:clientData/>
  </xdr:twoCellAnchor>
  <xdr:twoCellAnchor>
    <xdr:from>
      <xdr:col>0</xdr:col>
      <xdr:colOff>797719</xdr:colOff>
      <xdr:row>4</xdr:row>
      <xdr:rowOff>142875</xdr:rowOff>
    </xdr:from>
    <xdr:to>
      <xdr:col>1</xdr:col>
      <xdr:colOff>71437</xdr:colOff>
      <xdr:row>22</xdr:row>
      <xdr:rowOff>0</xdr:rowOff>
    </xdr:to>
    <xdr:sp macro="" textlink="">
      <xdr:nvSpPr>
        <xdr:cNvPr id="7" name="Accolade ouvrante 6"/>
        <xdr:cNvSpPr/>
      </xdr:nvSpPr>
      <xdr:spPr>
        <a:xfrm>
          <a:off x="797719" y="1333500"/>
          <a:ext cx="297656" cy="3321844"/>
        </a:xfrm>
        <a:prstGeom prst="leftBrac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</xdr:col>
      <xdr:colOff>95248</xdr:colOff>
      <xdr:row>4</xdr:row>
      <xdr:rowOff>83345</xdr:rowOff>
    </xdr:from>
    <xdr:to>
      <xdr:col>2</xdr:col>
      <xdr:colOff>1964665</xdr:colOff>
      <xdr:row>14</xdr:row>
      <xdr:rowOff>106973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19186" y="1273970"/>
          <a:ext cx="3405323" cy="1940534"/>
        </a:xfrm>
        <a:prstGeom prst="rect">
          <a:avLst/>
        </a:prstGeom>
      </xdr:spPr>
    </xdr:pic>
    <xdr:clientData/>
  </xdr:twoCellAnchor>
  <xdr:twoCellAnchor>
    <xdr:from>
      <xdr:col>2</xdr:col>
      <xdr:colOff>1131094</xdr:colOff>
      <xdr:row>3</xdr:row>
      <xdr:rowOff>142874</xdr:rowOff>
    </xdr:from>
    <xdr:to>
      <xdr:col>2</xdr:col>
      <xdr:colOff>1797844</xdr:colOff>
      <xdr:row>15</xdr:row>
      <xdr:rowOff>154781</xdr:rowOff>
    </xdr:to>
    <xdr:sp macro="" textlink="">
      <xdr:nvSpPr>
        <xdr:cNvPr id="5" name="Ellipse 4"/>
        <xdr:cNvSpPr/>
      </xdr:nvSpPr>
      <xdr:spPr>
        <a:xfrm>
          <a:off x="3690938" y="940593"/>
          <a:ext cx="666750" cy="2512219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250032</xdr:colOff>
      <xdr:row>3</xdr:row>
      <xdr:rowOff>11905</xdr:rowOff>
    </xdr:from>
    <xdr:to>
      <xdr:col>12</xdr:col>
      <xdr:colOff>369094</xdr:colOff>
      <xdr:row>4</xdr:row>
      <xdr:rowOff>83344</xdr:rowOff>
    </xdr:to>
    <xdr:sp macro="" textlink="">
      <xdr:nvSpPr>
        <xdr:cNvPr id="2" name="ZoneTexte 1"/>
        <xdr:cNvSpPr txBox="1"/>
      </xdr:nvSpPr>
      <xdr:spPr>
        <a:xfrm>
          <a:off x="4012407" y="750093"/>
          <a:ext cx="7739062" cy="27384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/>
            <a:t>factures qui remontent mois  par mois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6" name="Tableau6" displayName="Tableau6" ref="A1:B11" totalsRowShown="0">
  <autoFilter ref="A1:B11"/>
  <tableColumns count="2">
    <tableColumn id="1" name="Libelle"/>
    <tableColumn id="2" name="Categorie" dataDxfId="0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8" name="Tableau8" displayName="Tableau8" ref="D1:E13" totalsRowShown="0">
  <autoFilter ref="D1:E13"/>
  <tableColumns count="2">
    <tableColumn id="1" name="Libelle"/>
    <tableColumn id="2" name="f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autoPageBreaks="0"/>
  </sheetPr>
  <dimension ref="A1:BM438"/>
  <sheetViews>
    <sheetView tabSelected="1" zoomScale="80" zoomScaleNormal="80" workbookViewId="0">
      <pane xSplit="3" ySplit="4" topLeftCell="D5" activePane="bottomRight" state="frozen"/>
      <selection pane="topRight" activeCell="C1" sqref="C1"/>
      <selection pane="bottomLeft" activeCell="A5" sqref="A5"/>
      <selection pane="bottomRight" activeCell="C32" sqref="C32"/>
    </sheetView>
  </sheetViews>
  <sheetFormatPr baseColWidth="10" defaultColWidth="11.5703125" defaultRowHeight="15" x14ac:dyDescent="0.25"/>
  <cols>
    <col min="1" max="1" width="15.42578125" style="42" customWidth="1"/>
    <col min="2" max="2" width="23" style="137" customWidth="1"/>
    <col min="3" max="3" width="33.42578125" style="138" bestFit="1" customWidth="1"/>
    <col min="4" max="4" width="21.140625" style="106" customWidth="1"/>
    <col min="5" max="5" width="21.7109375" style="2" customWidth="1"/>
    <col min="6" max="6" width="14.28515625" style="3" customWidth="1"/>
    <col min="7" max="7" width="19.7109375" style="3" customWidth="1"/>
    <col min="8" max="8" width="25.7109375" style="2" customWidth="1"/>
    <col min="9" max="9" width="11.5703125" style="73"/>
    <col min="10" max="10" width="16.28515625" style="88" customWidth="1"/>
    <col min="11" max="11" width="22.28515625" style="146" customWidth="1"/>
    <col min="12" max="12" width="16.7109375" style="157" customWidth="1"/>
    <col min="13" max="13" width="12.28515625" style="153" customWidth="1"/>
    <col min="14" max="14" width="21.140625" style="91" hidden="1" customWidth="1"/>
    <col min="15" max="15" width="11.5703125" style="92"/>
    <col min="16" max="16" width="11.5703125" style="93"/>
    <col min="17" max="17" width="16.5703125" style="78" customWidth="1"/>
    <col min="18" max="16384" width="11.5703125" style="1"/>
  </cols>
  <sheetData>
    <row r="1" spans="1:65" ht="21" x14ac:dyDescent="0.35">
      <c r="A1" s="160"/>
      <c r="B1" s="128" t="s">
        <v>51</v>
      </c>
      <c r="C1" s="129"/>
      <c r="D1" s="124"/>
      <c r="E1" s="122"/>
      <c r="F1" s="118"/>
      <c r="G1" s="122"/>
      <c r="H1" s="118"/>
      <c r="I1" s="118"/>
      <c r="J1" s="118"/>
      <c r="K1" s="145"/>
      <c r="L1" s="145"/>
      <c r="M1" s="147"/>
      <c r="N1" s="119"/>
      <c r="O1" s="120"/>
      <c r="P1" s="118"/>
      <c r="Q1" s="118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21"/>
      <c r="AK1" s="21"/>
      <c r="AL1" s="21"/>
      <c r="AM1" s="21"/>
      <c r="AN1" s="21"/>
      <c r="AO1" s="21"/>
      <c r="AP1" s="21"/>
      <c r="AQ1" s="21"/>
      <c r="AR1" s="21"/>
      <c r="AS1" s="21"/>
      <c r="AT1" s="21"/>
      <c r="AU1" s="21"/>
      <c r="AV1" s="21"/>
      <c r="AW1" s="21"/>
      <c r="AX1" s="21"/>
      <c r="AY1" s="21"/>
      <c r="AZ1" s="21"/>
      <c r="BA1" s="21"/>
      <c r="BB1" s="21"/>
      <c r="BC1" s="21"/>
      <c r="BD1" s="21"/>
      <c r="BE1" s="21"/>
      <c r="BF1" s="21"/>
      <c r="BG1" s="21"/>
      <c r="BH1" s="21"/>
      <c r="BI1" s="21"/>
      <c r="BJ1" s="21"/>
      <c r="BK1" s="21"/>
      <c r="BL1" s="21"/>
      <c r="BM1" s="42"/>
    </row>
    <row r="2" spans="1:65" ht="21" x14ac:dyDescent="0.35">
      <c r="A2" s="160"/>
      <c r="B2" s="130" t="s">
        <v>43</v>
      </c>
      <c r="C2" s="129" t="s">
        <v>42</v>
      </c>
      <c r="D2" s="124"/>
      <c r="E2" s="122"/>
      <c r="F2" s="118"/>
      <c r="G2" s="122"/>
      <c r="H2" s="118"/>
      <c r="I2" s="118"/>
      <c r="J2" s="118"/>
      <c r="K2" s="145"/>
      <c r="L2" s="145"/>
      <c r="M2" s="147"/>
      <c r="N2" s="121" t="str">
        <f>INDEX(M5:N48,5,2)</f>
        <v/>
      </c>
      <c r="O2" s="120"/>
      <c r="P2" s="118"/>
      <c r="Q2" s="118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  <c r="AG2" s="21"/>
      <c r="AH2" s="21"/>
      <c r="AI2" s="21"/>
      <c r="AJ2" s="21"/>
      <c r="AK2" s="21"/>
      <c r="AL2" s="21"/>
      <c r="AM2" s="21"/>
      <c r="AN2" s="21"/>
      <c r="AO2" s="21"/>
      <c r="AP2" s="21"/>
      <c r="AQ2" s="21"/>
      <c r="AR2" s="21"/>
      <c r="AS2" s="21"/>
      <c r="AT2" s="21"/>
      <c r="AU2" s="21"/>
      <c r="AV2" s="21"/>
      <c r="AW2" s="21"/>
      <c r="AX2" s="21"/>
      <c r="AY2" s="21"/>
      <c r="AZ2" s="21"/>
      <c r="BA2" s="21"/>
      <c r="BB2" s="21"/>
      <c r="BC2" s="21"/>
      <c r="BD2" s="21"/>
      <c r="BE2" s="21"/>
      <c r="BF2" s="21"/>
      <c r="BG2" s="21"/>
      <c r="BH2" s="21"/>
      <c r="BI2" s="21"/>
      <c r="BJ2" s="21"/>
      <c r="BK2" s="21"/>
      <c r="BL2" s="21"/>
      <c r="BM2" s="42"/>
    </row>
    <row r="3" spans="1:65" s="36" customFormat="1" ht="21.75" thickBot="1" x14ac:dyDescent="0.4">
      <c r="A3" s="161"/>
      <c r="B3" s="131">
        <f>SUM(K5:K220)</f>
        <v>561844.03999999992</v>
      </c>
      <c r="C3" s="132">
        <f>SUM(M5:M88)</f>
        <v>13748</v>
      </c>
      <c r="D3" s="124"/>
      <c r="E3" s="122"/>
      <c r="F3" s="118"/>
      <c r="G3" s="122"/>
      <c r="H3" s="118"/>
      <c r="I3" s="118"/>
      <c r="J3" s="118"/>
      <c r="K3" s="145"/>
      <c r="L3" s="145"/>
      <c r="M3" s="147"/>
      <c r="N3" s="119"/>
      <c r="O3" s="120"/>
      <c r="P3" s="118"/>
      <c r="Q3" s="118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107"/>
    </row>
    <row r="4" spans="1:65" s="40" customFormat="1" ht="30.75" thickBot="1" x14ac:dyDescent="0.3">
      <c r="A4" s="162" t="s">
        <v>68</v>
      </c>
      <c r="B4" s="133" t="s">
        <v>1</v>
      </c>
      <c r="C4" s="134" t="s">
        <v>0</v>
      </c>
      <c r="D4" s="116" t="s">
        <v>49</v>
      </c>
      <c r="E4" s="108" t="s">
        <v>21</v>
      </c>
      <c r="F4" s="123" t="s">
        <v>2</v>
      </c>
      <c r="G4" s="123" t="s">
        <v>3</v>
      </c>
      <c r="H4" s="108" t="s">
        <v>20</v>
      </c>
      <c r="I4" s="109" t="s">
        <v>45</v>
      </c>
      <c r="J4" s="110" t="s">
        <v>5</v>
      </c>
      <c r="K4" s="111" t="s">
        <v>67</v>
      </c>
      <c r="L4" s="112" t="s">
        <v>31</v>
      </c>
      <c r="M4" s="148" t="s">
        <v>39</v>
      </c>
      <c r="N4" s="113" t="s">
        <v>44</v>
      </c>
      <c r="O4" s="114" t="s">
        <v>4</v>
      </c>
      <c r="P4" s="115" t="s">
        <v>6</v>
      </c>
      <c r="Q4" s="116" t="s">
        <v>22</v>
      </c>
      <c r="R4" s="117"/>
      <c r="S4" s="117"/>
      <c r="T4" s="117"/>
      <c r="U4" s="117"/>
      <c r="V4" s="117"/>
      <c r="W4" s="117"/>
      <c r="X4" s="117"/>
      <c r="Y4" s="117"/>
      <c r="Z4" s="117"/>
      <c r="AA4" s="117"/>
      <c r="AB4" s="117"/>
      <c r="AC4" s="117"/>
      <c r="AD4" s="117"/>
      <c r="AE4" s="117"/>
      <c r="AF4" s="117"/>
      <c r="AG4" s="117"/>
      <c r="AH4" s="117"/>
      <c r="AI4" s="117"/>
      <c r="AJ4" s="117"/>
      <c r="AK4" s="117"/>
      <c r="AL4" s="117"/>
      <c r="AM4" s="117"/>
      <c r="AN4" s="117"/>
      <c r="AO4" s="117"/>
      <c r="AP4" s="117"/>
      <c r="AQ4" s="117"/>
      <c r="AR4" s="117"/>
      <c r="AS4" s="117"/>
      <c r="AT4" s="117"/>
      <c r="AU4" s="117"/>
      <c r="AV4" s="117"/>
      <c r="AW4" s="117"/>
      <c r="AX4" s="117"/>
      <c r="AY4" s="117"/>
      <c r="AZ4" s="117"/>
      <c r="BA4" s="117"/>
      <c r="BB4" s="117"/>
      <c r="BC4" s="117"/>
      <c r="BD4" s="117"/>
      <c r="BE4" s="117"/>
      <c r="BF4" s="117"/>
      <c r="BG4" s="117"/>
      <c r="BH4" s="117"/>
      <c r="BI4" s="117"/>
      <c r="BJ4" s="117"/>
      <c r="BK4" s="117"/>
      <c r="BL4" s="117"/>
    </row>
    <row r="5" spans="1:65" s="39" customFormat="1" x14ac:dyDescent="0.25">
      <c r="A5" s="41" t="b">
        <f t="shared" ref="A5:A12" si="0">IF(H5="MMD Guardian 40483630020","Projet",IF(H5="ERMD 40458980020","Projet",IF(H5="ERMD 40483630020","Projet",IF(H5="DI Labo 40465840010","Projet",IF(H5="411359","Projet",IF(H5="ERMD 4051476","Projet",IF(H5="11610209","Budget")))))))</f>
        <v>0</v>
      </c>
      <c r="B5" s="135">
        <v>8102424625</v>
      </c>
      <c r="C5" s="136" t="s">
        <v>66</v>
      </c>
      <c r="D5" s="125" t="s">
        <v>62</v>
      </c>
      <c r="E5" s="44">
        <f t="shared" ref="E5:E68" si="1">VLOOKUP(D5,TabCat,2,FALSE)</f>
        <v>81112002</v>
      </c>
      <c r="F5" s="43" t="s">
        <v>81</v>
      </c>
      <c r="G5" s="43">
        <f t="shared" ref="G5:G68" si="2">VLOOKUP(F5,TabFour,2,FALSE)</f>
        <v>1054963</v>
      </c>
      <c r="H5" s="44" t="s">
        <v>46</v>
      </c>
      <c r="I5" s="74">
        <v>1</v>
      </c>
      <c r="J5" s="89">
        <v>43266</v>
      </c>
      <c r="K5" s="146">
        <v>15640</v>
      </c>
      <c r="L5" s="154"/>
      <c r="M5" s="149">
        <v>0</v>
      </c>
      <c r="N5" s="95" t="str">
        <f t="shared" ref="N5:N32" si="3">IF(ISBLANK(O5),"",TEXT(O5,"aaaamm"))</f>
        <v/>
      </c>
      <c r="O5" s="96"/>
      <c r="P5" s="97"/>
      <c r="Q5" s="79"/>
      <c r="R5" s="41"/>
    </row>
    <row r="6" spans="1:65" x14ac:dyDescent="0.25">
      <c r="A6" s="41" t="b">
        <f t="shared" si="0"/>
        <v>0</v>
      </c>
      <c r="E6" s="2" t="e">
        <f t="shared" si="1"/>
        <v>#N/A</v>
      </c>
      <c r="G6" s="3" t="e">
        <f t="shared" si="2"/>
        <v>#N/A</v>
      </c>
      <c r="J6" s="89"/>
      <c r="L6" s="155"/>
      <c r="M6" s="150">
        <v>0</v>
      </c>
      <c r="N6" s="91" t="str">
        <f t="shared" si="3"/>
        <v/>
      </c>
      <c r="Q6" s="80"/>
      <c r="R6" s="42"/>
    </row>
    <row r="7" spans="1:65" ht="15.75" thickBot="1" x14ac:dyDescent="0.3">
      <c r="A7" s="41" t="b">
        <f t="shared" si="0"/>
        <v>0</v>
      </c>
      <c r="B7" s="139"/>
      <c r="C7" s="140"/>
      <c r="D7" s="126"/>
      <c r="E7" s="46" t="e">
        <f t="shared" si="1"/>
        <v>#N/A</v>
      </c>
      <c r="F7" s="45"/>
      <c r="G7" s="45" t="e">
        <f t="shared" si="2"/>
        <v>#N/A</v>
      </c>
      <c r="H7" s="46"/>
      <c r="I7" s="75"/>
      <c r="J7" s="89"/>
      <c r="L7" s="156"/>
      <c r="M7" s="151">
        <v>0</v>
      </c>
      <c r="N7" s="98" t="str">
        <f t="shared" si="3"/>
        <v/>
      </c>
      <c r="O7" s="94"/>
      <c r="P7" s="99"/>
      <c r="Q7" s="81"/>
      <c r="R7" s="42"/>
    </row>
    <row r="8" spans="1:65" x14ac:dyDescent="0.25">
      <c r="A8" s="41" t="b">
        <f t="shared" si="0"/>
        <v>0</v>
      </c>
      <c r="B8" s="135">
        <v>8102433523</v>
      </c>
      <c r="C8" s="136" t="s">
        <v>7</v>
      </c>
      <c r="D8" s="125" t="s">
        <v>41</v>
      </c>
      <c r="E8" s="44">
        <f t="shared" si="1"/>
        <v>80101507</v>
      </c>
      <c r="F8" s="43" t="s">
        <v>82</v>
      </c>
      <c r="G8" s="43">
        <f t="shared" si="2"/>
        <v>1055731</v>
      </c>
      <c r="H8" s="44">
        <v>40458980020</v>
      </c>
      <c r="I8" s="74">
        <v>1</v>
      </c>
      <c r="J8" s="89">
        <v>43284</v>
      </c>
      <c r="K8" s="146">
        <v>50070</v>
      </c>
      <c r="L8" s="154">
        <f>K8-M8</f>
        <v>47370</v>
      </c>
      <c r="M8" s="149">
        <v>2700</v>
      </c>
      <c r="N8" s="95" t="str">
        <f t="shared" si="3"/>
        <v>201901</v>
      </c>
      <c r="O8" s="96">
        <v>43483</v>
      </c>
      <c r="P8" s="100">
        <v>5113172074</v>
      </c>
      <c r="Q8" s="82"/>
      <c r="R8" s="42"/>
    </row>
    <row r="9" spans="1:65" x14ac:dyDescent="0.25">
      <c r="A9" s="41" t="b">
        <f t="shared" si="0"/>
        <v>0</v>
      </c>
      <c r="B9" s="137">
        <v>8102433523</v>
      </c>
      <c r="C9" s="138" t="s">
        <v>7</v>
      </c>
      <c r="D9" s="106" t="s">
        <v>41</v>
      </c>
      <c r="E9" s="2">
        <f t="shared" si="1"/>
        <v>80101507</v>
      </c>
      <c r="F9" s="3" t="s">
        <v>71</v>
      </c>
      <c r="G9" s="3">
        <f t="shared" si="2"/>
        <v>1408454</v>
      </c>
      <c r="H9" s="2">
        <v>40458980020</v>
      </c>
      <c r="I9" s="73">
        <v>1</v>
      </c>
      <c r="J9" s="89"/>
      <c r="M9" s="150">
        <v>0</v>
      </c>
      <c r="N9" s="91" t="str">
        <f t="shared" si="3"/>
        <v/>
      </c>
      <c r="Q9" s="83"/>
      <c r="R9" s="42"/>
    </row>
    <row r="10" spans="1:65" x14ac:dyDescent="0.25">
      <c r="A10" s="41" t="b">
        <f t="shared" si="0"/>
        <v>0</v>
      </c>
      <c r="B10" s="137">
        <v>8102433523</v>
      </c>
      <c r="C10" s="138" t="s">
        <v>7</v>
      </c>
      <c r="D10" s="106" t="s">
        <v>41</v>
      </c>
      <c r="E10" s="2">
        <f t="shared" si="1"/>
        <v>80101507</v>
      </c>
      <c r="F10" s="3" t="s">
        <v>73</v>
      </c>
      <c r="G10" s="3">
        <f t="shared" si="2"/>
        <v>1053818</v>
      </c>
      <c r="H10" s="2">
        <v>40483630020</v>
      </c>
      <c r="I10" s="73">
        <v>1</v>
      </c>
      <c r="J10" s="89"/>
      <c r="M10" s="150">
        <v>0</v>
      </c>
      <c r="N10" s="91" t="str">
        <f t="shared" si="3"/>
        <v/>
      </c>
      <c r="Q10" s="83"/>
      <c r="R10" s="42"/>
    </row>
    <row r="11" spans="1:65" x14ac:dyDescent="0.25">
      <c r="A11" s="41" t="b">
        <f t="shared" si="0"/>
        <v>0</v>
      </c>
      <c r="B11" s="137">
        <v>8102433523</v>
      </c>
      <c r="C11" s="138" t="s">
        <v>7</v>
      </c>
      <c r="D11" s="106" t="s">
        <v>41</v>
      </c>
      <c r="E11" s="2">
        <f t="shared" si="1"/>
        <v>80101507</v>
      </c>
      <c r="F11" s="3" t="s">
        <v>72</v>
      </c>
      <c r="G11" s="3">
        <f t="shared" si="2"/>
        <v>1091312</v>
      </c>
      <c r="H11" s="2">
        <v>40483630020</v>
      </c>
      <c r="I11" s="73">
        <v>1</v>
      </c>
      <c r="J11" s="89"/>
      <c r="M11" s="150">
        <v>0</v>
      </c>
      <c r="N11" s="91" t="str">
        <f t="shared" si="3"/>
        <v/>
      </c>
      <c r="Q11" s="83"/>
      <c r="R11" s="42"/>
    </row>
    <row r="12" spans="1:65" x14ac:dyDescent="0.25">
      <c r="A12" s="41" t="b">
        <f t="shared" si="0"/>
        <v>0</v>
      </c>
      <c r="B12" s="137">
        <v>8102433523</v>
      </c>
      <c r="C12" s="138" t="s">
        <v>7</v>
      </c>
      <c r="D12" s="106" t="s">
        <v>41</v>
      </c>
      <c r="E12" s="2">
        <f t="shared" si="1"/>
        <v>80101507</v>
      </c>
      <c r="F12" s="3" t="s">
        <v>73</v>
      </c>
      <c r="G12" s="3">
        <f t="shared" si="2"/>
        <v>1053818</v>
      </c>
      <c r="H12" s="2">
        <v>40458980020</v>
      </c>
      <c r="I12" s="73">
        <v>1</v>
      </c>
      <c r="J12" s="89"/>
      <c r="M12" s="150">
        <v>0</v>
      </c>
      <c r="N12" s="91" t="str">
        <f t="shared" si="3"/>
        <v/>
      </c>
      <c r="Q12" s="83"/>
      <c r="R12" s="42"/>
    </row>
    <row r="13" spans="1:65" x14ac:dyDescent="0.25">
      <c r="A13" s="41" t="b">
        <f>IF(H13="MMD Guardian 40483630020","Projet",IF(H13="ERMD 40458980020","Projet",IF(H13="ERMD 40483630020","Projet",IF(H13="DI Labo 40465840010","Projet",IF(H13="411359","Projet",IF(H13="ERMD 4051476","Projet"))))))</f>
        <v>0</v>
      </c>
      <c r="B13" s="137">
        <v>8102433523</v>
      </c>
      <c r="C13" s="138" t="s">
        <v>7</v>
      </c>
      <c r="D13" s="106" t="s">
        <v>41</v>
      </c>
      <c r="E13" s="2">
        <f t="shared" si="1"/>
        <v>80101507</v>
      </c>
      <c r="F13" s="3" t="s">
        <v>72</v>
      </c>
      <c r="G13" s="3">
        <f t="shared" si="2"/>
        <v>1091312</v>
      </c>
      <c r="H13" s="2">
        <v>40483630020</v>
      </c>
      <c r="I13" s="73">
        <v>1</v>
      </c>
      <c r="J13" s="89"/>
      <c r="M13" s="150">
        <v>0</v>
      </c>
      <c r="N13" s="91" t="str">
        <f t="shared" si="3"/>
        <v/>
      </c>
      <c r="Q13" s="83"/>
      <c r="R13" s="42"/>
    </row>
    <row r="14" spans="1:65" x14ac:dyDescent="0.25">
      <c r="A14" s="41" t="e">
        <f>_xlfn.IFS(H14="MMD Guardian 40483630020","Projet",H14="11610209","Budget")</f>
        <v>#N/A</v>
      </c>
      <c r="E14" s="2" t="e">
        <f t="shared" si="1"/>
        <v>#N/A</v>
      </c>
      <c r="G14" s="3" t="e">
        <f t="shared" si="2"/>
        <v>#N/A</v>
      </c>
      <c r="J14" s="89"/>
      <c r="M14" s="150">
        <v>0</v>
      </c>
      <c r="N14" s="91" t="str">
        <f t="shared" si="3"/>
        <v/>
      </c>
      <c r="Q14" s="83"/>
      <c r="R14" s="42"/>
    </row>
    <row r="15" spans="1:65" x14ac:dyDescent="0.25">
      <c r="A15" s="41" t="b">
        <f t="shared" ref="A15:A54" si="4">IF(H15="MMD Guardian 40483630020","Projet",IF(H15="ERMD 40458980020","Projet",IF(H15="ERMD 40483630020","Projet",IF(H15="DI Labo 40465840010","Projet",IF(H15="411359","Projet",IF(H15="ERMD 4051476","Projet",IF(H15="11610209","Budget")))))))</f>
        <v>0</v>
      </c>
      <c r="E15" s="2" t="e">
        <f t="shared" si="1"/>
        <v>#N/A</v>
      </c>
      <c r="G15" s="3" t="e">
        <f t="shared" si="2"/>
        <v>#N/A</v>
      </c>
      <c r="J15" s="89"/>
      <c r="M15" s="150">
        <v>0</v>
      </c>
      <c r="N15" s="91" t="str">
        <f t="shared" si="3"/>
        <v/>
      </c>
      <c r="Q15" s="83"/>
      <c r="R15" s="42"/>
    </row>
    <row r="16" spans="1:65" ht="15.75" thickBot="1" x14ac:dyDescent="0.3">
      <c r="A16" s="41" t="b">
        <f t="shared" si="4"/>
        <v>0</v>
      </c>
      <c r="B16" s="139"/>
      <c r="C16" s="140"/>
      <c r="D16" s="126"/>
      <c r="E16" s="46" t="e">
        <f t="shared" si="1"/>
        <v>#N/A</v>
      </c>
      <c r="F16" s="45"/>
      <c r="G16" s="45" t="e">
        <f t="shared" si="2"/>
        <v>#N/A</v>
      </c>
      <c r="H16" s="46"/>
      <c r="I16" s="75"/>
      <c r="J16" s="89"/>
      <c r="L16" s="158"/>
      <c r="M16" s="151">
        <v>0</v>
      </c>
      <c r="N16" s="98" t="str">
        <f t="shared" si="3"/>
        <v/>
      </c>
      <c r="O16" s="101"/>
      <c r="P16" s="99"/>
      <c r="Q16" s="84"/>
      <c r="R16" s="42"/>
    </row>
    <row r="17" spans="1:18" x14ac:dyDescent="0.25">
      <c r="A17" s="41" t="b">
        <f t="shared" si="4"/>
        <v>0</v>
      </c>
      <c r="B17" s="135">
        <v>8102436292</v>
      </c>
      <c r="C17" s="136" t="s">
        <v>14</v>
      </c>
      <c r="D17" s="125" t="s">
        <v>15</v>
      </c>
      <c r="E17" s="44">
        <f t="shared" si="1"/>
        <v>43230000</v>
      </c>
      <c r="F17" s="43" t="s">
        <v>72</v>
      </c>
      <c r="G17" s="43">
        <f t="shared" si="2"/>
        <v>1091312</v>
      </c>
      <c r="H17" s="44">
        <v>40465840010</v>
      </c>
      <c r="I17" s="74">
        <v>1</v>
      </c>
      <c r="J17" s="89">
        <v>43287</v>
      </c>
      <c r="K17" s="146">
        <v>23325</v>
      </c>
      <c r="L17" s="154"/>
      <c r="M17" s="149">
        <v>0</v>
      </c>
      <c r="N17" s="95" t="str">
        <f t="shared" si="3"/>
        <v/>
      </c>
      <c r="O17" s="102"/>
      <c r="P17" s="97"/>
      <c r="Q17" s="82" t="s">
        <v>15</v>
      </c>
      <c r="R17" s="42"/>
    </row>
    <row r="18" spans="1:18" x14ac:dyDescent="0.25">
      <c r="A18" s="41" t="b">
        <f t="shared" si="4"/>
        <v>0</v>
      </c>
      <c r="B18" s="137">
        <v>8102436292</v>
      </c>
      <c r="C18" s="138" t="s">
        <v>14</v>
      </c>
      <c r="D18" s="106" t="s">
        <v>15</v>
      </c>
      <c r="E18" s="2">
        <f t="shared" si="1"/>
        <v>43230000</v>
      </c>
      <c r="F18" s="3" t="s">
        <v>71</v>
      </c>
      <c r="G18" s="3">
        <f t="shared" si="2"/>
        <v>1408454</v>
      </c>
      <c r="H18" s="2">
        <v>40483630020</v>
      </c>
      <c r="I18" s="73">
        <v>1</v>
      </c>
      <c r="J18" s="89"/>
      <c r="M18" s="150">
        <v>0</v>
      </c>
      <c r="N18" s="91" t="str">
        <f t="shared" si="3"/>
        <v/>
      </c>
      <c r="Q18" s="80"/>
      <c r="R18" s="42"/>
    </row>
    <row r="19" spans="1:18" x14ac:dyDescent="0.25">
      <c r="A19" s="41" t="b">
        <f t="shared" si="4"/>
        <v>0</v>
      </c>
      <c r="B19" s="137">
        <v>8102436292</v>
      </c>
      <c r="C19" s="138" t="s">
        <v>14</v>
      </c>
      <c r="D19" s="106" t="s">
        <v>15</v>
      </c>
      <c r="E19" s="2">
        <f t="shared" si="1"/>
        <v>43230000</v>
      </c>
      <c r="F19" s="3" t="s">
        <v>75</v>
      </c>
      <c r="G19" s="3">
        <f t="shared" si="2"/>
        <v>1011159</v>
      </c>
      <c r="H19" s="2">
        <v>40465840010</v>
      </c>
      <c r="I19" s="73">
        <v>1</v>
      </c>
      <c r="J19" s="89"/>
      <c r="M19" s="150">
        <v>0</v>
      </c>
      <c r="N19" s="91" t="str">
        <f t="shared" si="3"/>
        <v/>
      </c>
      <c r="Q19" s="80"/>
      <c r="R19" s="42"/>
    </row>
    <row r="20" spans="1:18" x14ac:dyDescent="0.25">
      <c r="A20" s="41" t="b">
        <f t="shared" si="4"/>
        <v>0</v>
      </c>
      <c r="B20" s="137">
        <v>8102436292</v>
      </c>
      <c r="C20" s="138" t="s">
        <v>14</v>
      </c>
      <c r="D20" s="106" t="s">
        <v>15</v>
      </c>
      <c r="E20" s="2">
        <f t="shared" si="1"/>
        <v>43230000</v>
      </c>
      <c r="F20" s="3" t="s">
        <v>76</v>
      </c>
      <c r="G20" s="3">
        <f t="shared" si="2"/>
        <v>1074141</v>
      </c>
      <c r="H20" s="2">
        <v>40483630020</v>
      </c>
      <c r="I20" s="73">
        <v>1</v>
      </c>
      <c r="J20" s="89"/>
      <c r="M20" s="150">
        <v>0</v>
      </c>
      <c r="N20" s="91" t="str">
        <f t="shared" si="3"/>
        <v/>
      </c>
      <c r="Q20" s="80"/>
      <c r="R20" s="42"/>
    </row>
    <row r="21" spans="1:18" ht="15.75" thickBot="1" x14ac:dyDescent="0.3">
      <c r="A21" s="41" t="b">
        <f t="shared" si="4"/>
        <v>0</v>
      </c>
      <c r="B21" s="139"/>
      <c r="C21" s="140"/>
      <c r="D21" s="126"/>
      <c r="E21" s="46" t="e">
        <f t="shared" si="1"/>
        <v>#N/A</v>
      </c>
      <c r="F21" s="45"/>
      <c r="G21" s="45" t="e">
        <f t="shared" si="2"/>
        <v>#N/A</v>
      </c>
      <c r="H21" s="46"/>
      <c r="I21" s="75"/>
      <c r="J21" s="89"/>
      <c r="L21" s="158"/>
      <c r="M21" s="151">
        <v>0</v>
      </c>
      <c r="N21" s="98" t="str">
        <f t="shared" si="3"/>
        <v/>
      </c>
      <c r="O21" s="101"/>
      <c r="P21" s="99"/>
      <c r="Q21" s="81"/>
      <c r="R21" s="42"/>
    </row>
    <row r="22" spans="1:18" x14ac:dyDescent="0.25">
      <c r="A22" s="41" t="b">
        <f t="shared" si="4"/>
        <v>0</v>
      </c>
      <c r="B22" s="135">
        <v>8102434052</v>
      </c>
      <c r="C22" s="136" t="s">
        <v>16</v>
      </c>
      <c r="D22" s="125" t="s">
        <v>41</v>
      </c>
      <c r="E22" s="44">
        <f t="shared" si="1"/>
        <v>80101507</v>
      </c>
      <c r="F22" s="43" t="s">
        <v>82</v>
      </c>
      <c r="G22" s="43">
        <f t="shared" si="2"/>
        <v>1055731</v>
      </c>
      <c r="H22" s="2">
        <v>40483630020</v>
      </c>
      <c r="I22" s="74">
        <v>1</v>
      </c>
      <c r="J22" s="89">
        <v>43285</v>
      </c>
      <c r="K22" s="146">
        <v>2602</v>
      </c>
      <c r="L22" s="154"/>
      <c r="M22" s="149">
        <v>0</v>
      </c>
      <c r="N22" s="95" t="str">
        <f t="shared" si="3"/>
        <v/>
      </c>
      <c r="O22" s="96"/>
      <c r="P22" s="97"/>
      <c r="Q22" s="79"/>
      <c r="R22" s="42"/>
    </row>
    <row r="23" spans="1:18" x14ac:dyDescent="0.25">
      <c r="A23" s="41" t="b">
        <f t="shared" si="4"/>
        <v>0</v>
      </c>
      <c r="B23" s="137">
        <v>8102434052</v>
      </c>
      <c r="C23" s="138" t="s">
        <v>16</v>
      </c>
      <c r="D23" s="106" t="s">
        <v>41</v>
      </c>
      <c r="E23" s="2">
        <f t="shared" si="1"/>
        <v>80101507</v>
      </c>
      <c r="F23" s="3" t="s">
        <v>81</v>
      </c>
      <c r="G23" s="3">
        <f t="shared" si="2"/>
        <v>1054963</v>
      </c>
      <c r="H23" s="2">
        <v>40465840010</v>
      </c>
      <c r="I23" s="73">
        <v>1</v>
      </c>
      <c r="J23" s="89"/>
      <c r="M23" s="150">
        <v>0</v>
      </c>
      <c r="N23" s="91" t="str">
        <f t="shared" si="3"/>
        <v/>
      </c>
      <c r="Q23" s="80"/>
      <c r="R23" s="42"/>
    </row>
    <row r="24" spans="1:18" x14ac:dyDescent="0.25">
      <c r="A24" s="41" t="b">
        <f t="shared" si="4"/>
        <v>0</v>
      </c>
      <c r="E24" s="2" t="e">
        <f t="shared" si="1"/>
        <v>#N/A</v>
      </c>
      <c r="G24" s="3" t="e">
        <f t="shared" si="2"/>
        <v>#N/A</v>
      </c>
      <c r="J24" s="89"/>
      <c r="M24" s="150">
        <v>0</v>
      </c>
      <c r="N24" s="91" t="str">
        <f t="shared" si="3"/>
        <v/>
      </c>
      <c r="Q24" s="80"/>
      <c r="R24" s="42"/>
    </row>
    <row r="25" spans="1:18" x14ac:dyDescent="0.25">
      <c r="A25" s="41" t="b">
        <f t="shared" si="4"/>
        <v>0</v>
      </c>
      <c r="B25" s="141">
        <v>8102451235</v>
      </c>
      <c r="C25" s="138" t="s">
        <v>17</v>
      </c>
      <c r="D25" s="106" t="s">
        <v>61</v>
      </c>
      <c r="E25" s="2">
        <f t="shared" si="1"/>
        <v>73152100</v>
      </c>
      <c r="F25" s="3" t="s">
        <v>72</v>
      </c>
      <c r="G25" s="3">
        <f t="shared" si="2"/>
        <v>1091312</v>
      </c>
      <c r="H25" s="2">
        <v>411359</v>
      </c>
      <c r="I25" s="73">
        <v>1</v>
      </c>
      <c r="J25" s="89">
        <v>43366</v>
      </c>
      <c r="K25" s="146">
        <v>4800</v>
      </c>
      <c r="M25" s="150">
        <v>0</v>
      </c>
      <c r="N25" s="91" t="str">
        <f t="shared" si="3"/>
        <v/>
      </c>
      <c r="Q25" s="80"/>
      <c r="R25" s="42"/>
    </row>
    <row r="26" spans="1:18" ht="15.75" thickBot="1" x14ac:dyDescent="0.3">
      <c r="A26" s="41" t="b">
        <f t="shared" si="4"/>
        <v>0</v>
      </c>
      <c r="B26" s="139"/>
      <c r="C26" s="140"/>
      <c r="D26" s="126"/>
      <c r="E26" s="46" t="e">
        <f t="shared" si="1"/>
        <v>#N/A</v>
      </c>
      <c r="F26" s="45"/>
      <c r="G26" s="45" t="e">
        <f t="shared" si="2"/>
        <v>#N/A</v>
      </c>
      <c r="H26" s="46"/>
      <c r="I26" s="75"/>
      <c r="J26" s="89"/>
      <c r="L26" s="158"/>
      <c r="M26" s="151">
        <v>0</v>
      </c>
      <c r="N26" s="98" t="str">
        <f t="shared" si="3"/>
        <v/>
      </c>
      <c r="O26" s="101"/>
      <c r="P26" s="99"/>
      <c r="Q26" s="81"/>
      <c r="R26" s="42"/>
    </row>
    <row r="27" spans="1:18" x14ac:dyDescent="0.25">
      <c r="A27" s="41" t="b">
        <f t="shared" si="4"/>
        <v>0</v>
      </c>
      <c r="B27" s="142">
        <v>8102468889</v>
      </c>
      <c r="C27" s="136" t="s">
        <v>96</v>
      </c>
      <c r="D27" s="125" t="s">
        <v>41</v>
      </c>
      <c r="E27" s="44">
        <f t="shared" si="1"/>
        <v>80101507</v>
      </c>
      <c r="F27" s="43" t="s">
        <v>73</v>
      </c>
      <c r="G27" s="43">
        <f t="shared" si="2"/>
        <v>1053818</v>
      </c>
      <c r="H27" s="2">
        <v>40483630020</v>
      </c>
      <c r="I27" s="74">
        <v>1</v>
      </c>
      <c r="J27" s="89">
        <v>43320</v>
      </c>
      <c r="K27" s="146">
        <v>137910.07999999999</v>
      </c>
      <c r="L27" s="154" t="s">
        <v>60</v>
      </c>
      <c r="M27" s="149">
        <v>0</v>
      </c>
      <c r="N27" s="95" t="str">
        <f t="shared" si="3"/>
        <v/>
      </c>
      <c r="O27" s="96"/>
      <c r="P27" s="97"/>
      <c r="Q27" s="79"/>
      <c r="R27" s="42"/>
    </row>
    <row r="28" spans="1:18" x14ac:dyDescent="0.25">
      <c r="A28" s="41" t="b">
        <f t="shared" si="4"/>
        <v>0</v>
      </c>
      <c r="E28" s="2" t="e">
        <f t="shared" si="1"/>
        <v>#N/A</v>
      </c>
      <c r="G28" s="3" t="e">
        <f t="shared" si="2"/>
        <v>#N/A</v>
      </c>
      <c r="H28" s="2">
        <v>40465840010</v>
      </c>
      <c r="J28" s="89"/>
      <c r="M28" s="150">
        <v>0</v>
      </c>
      <c r="N28" s="91" t="str">
        <f t="shared" si="3"/>
        <v/>
      </c>
      <c r="Q28" s="80"/>
      <c r="R28" s="42"/>
    </row>
    <row r="29" spans="1:18" ht="15.75" thickBot="1" x14ac:dyDescent="0.3">
      <c r="A29" s="41" t="b">
        <f t="shared" si="4"/>
        <v>0</v>
      </c>
      <c r="B29" s="139"/>
      <c r="C29" s="140"/>
      <c r="D29" s="126"/>
      <c r="E29" s="46" t="e">
        <f t="shared" si="1"/>
        <v>#N/A</v>
      </c>
      <c r="F29" s="45"/>
      <c r="G29" s="45" t="e">
        <f t="shared" si="2"/>
        <v>#N/A</v>
      </c>
      <c r="H29" s="46"/>
      <c r="I29" s="75"/>
      <c r="J29" s="89"/>
      <c r="L29" s="158"/>
      <c r="M29" s="151">
        <v>0</v>
      </c>
      <c r="N29" s="98" t="str">
        <f t="shared" si="3"/>
        <v/>
      </c>
      <c r="O29" s="101"/>
      <c r="P29" s="99"/>
      <c r="Q29" s="81"/>
      <c r="R29" s="42"/>
    </row>
    <row r="30" spans="1:18" ht="15.75" thickBot="1" x14ac:dyDescent="0.3">
      <c r="A30" s="41" t="b">
        <f t="shared" si="4"/>
        <v>0</v>
      </c>
      <c r="B30" s="135">
        <v>8102469636</v>
      </c>
      <c r="C30" s="48" t="s">
        <v>84</v>
      </c>
      <c r="D30" s="125" t="s">
        <v>41</v>
      </c>
      <c r="E30" s="44">
        <f t="shared" si="1"/>
        <v>80101507</v>
      </c>
      <c r="F30" s="43" t="s">
        <v>73</v>
      </c>
      <c r="G30" s="43">
        <f t="shared" si="2"/>
        <v>1053818</v>
      </c>
      <c r="H30" s="2">
        <v>40483630020</v>
      </c>
      <c r="I30" s="74">
        <v>1</v>
      </c>
      <c r="J30" s="89">
        <v>43320</v>
      </c>
      <c r="K30" s="146">
        <v>137910.07999999999</v>
      </c>
      <c r="L30" s="154" t="s">
        <v>60</v>
      </c>
      <c r="M30" s="149">
        <v>0</v>
      </c>
      <c r="N30" s="95" t="str">
        <f t="shared" si="3"/>
        <v/>
      </c>
      <c r="O30" s="96"/>
      <c r="P30" s="97"/>
      <c r="Q30" s="79"/>
      <c r="R30" s="42"/>
    </row>
    <row r="31" spans="1:18" x14ac:dyDescent="0.25">
      <c r="A31" s="41" t="b">
        <f t="shared" si="4"/>
        <v>0</v>
      </c>
      <c r="E31" s="2" t="e">
        <f t="shared" si="1"/>
        <v>#N/A</v>
      </c>
      <c r="G31" s="3" t="e">
        <f t="shared" si="2"/>
        <v>#N/A</v>
      </c>
      <c r="H31" s="2">
        <v>40465840010</v>
      </c>
      <c r="J31" s="89"/>
      <c r="M31" s="150">
        <v>0</v>
      </c>
      <c r="N31" s="91" t="str">
        <f t="shared" si="3"/>
        <v/>
      </c>
      <c r="Q31" s="80"/>
      <c r="R31" s="42"/>
    </row>
    <row r="32" spans="1:18" ht="15.75" thickBot="1" x14ac:dyDescent="0.3">
      <c r="A32" s="41" t="b">
        <f t="shared" si="4"/>
        <v>0</v>
      </c>
      <c r="B32" s="139"/>
      <c r="C32" s="140"/>
      <c r="D32" s="126"/>
      <c r="E32" s="46" t="e">
        <f t="shared" si="1"/>
        <v>#N/A</v>
      </c>
      <c r="F32" s="45"/>
      <c r="G32" s="45" t="e">
        <f t="shared" si="2"/>
        <v>#N/A</v>
      </c>
      <c r="H32" s="46"/>
      <c r="I32" s="75"/>
      <c r="J32" s="89"/>
      <c r="L32" s="158"/>
      <c r="M32" s="151">
        <v>0</v>
      </c>
      <c r="N32" s="98" t="str">
        <f t="shared" si="3"/>
        <v/>
      </c>
      <c r="O32" s="101"/>
      <c r="P32" s="99"/>
      <c r="Q32" s="81"/>
      <c r="R32" s="42"/>
    </row>
    <row r="33" spans="1:18" ht="15.75" thickBot="1" x14ac:dyDescent="0.3">
      <c r="A33" s="41" t="b">
        <f t="shared" si="4"/>
        <v>0</v>
      </c>
      <c r="B33" s="135">
        <v>8102532570</v>
      </c>
      <c r="C33" s="48" t="s">
        <v>84</v>
      </c>
      <c r="D33" s="125" t="s">
        <v>41</v>
      </c>
      <c r="E33" s="44">
        <f t="shared" si="1"/>
        <v>80101507</v>
      </c>
      <c r="F33" s="43" t="s">
        <v>73</v>
      </c>
      <c r="G33" s="43">
        <f t="shared" si="2"/>
        <v>1053818</v>
      </c>
      <c r="H33" s="2">
        <v>40483630020</v>
      </c>
      <c r="I33" s="74">
        <v>1</v>
      </c>
      <c r="J33" s="89">
        <v>43392</v>
      </c>
      <c r="K33" s="146">
        <v>9900</v>
      </c>
      <c r="L33" s="154">
        <f>K33-8680</f>
        <v>1220</v>
      </c>
      <c r="M33" s="149">
        <v>3560</v>
      </c>
      <c r="N33" s="95" t="str">
        <f>IF(ISBLANK(O33),"",TEXT(O33,"aaaamm"))</f>
        <v>201901</v>
      </c>
      <c r="O33" s="96">
        <v>43486</v>
      </c>
      <c r="P33" s="97">
        <v>5113177044</v>
      </c>
      <c r="Q33" s="79" t="s">
        <v>13</v>
      </c>
      <c r="R33" s="42"/>
    </row>
    <row r="34" spans="1:18" ht="15.75" thickBot="1" x14ac:dyDescent="0.3">
      <c r="A34" s="41" t="b">
        <f t="shared" si="4"/>
        <v>0</v>
      </c>
      <c r="B34" s="137">
        <v>8102532570</v>
      </c>
      <c r="C34" s="48" t="s">
        <v>84</v>
      </c>
      <c r="D34" s="106" t="s">
        <v>41</v>
      </c>
      <c r="E34" s="2">
        <f t="shared" si="1"/>
        <v>80101507</v>
      </c>
      <c r="F34" s="43" t="s">
        <v>73</v>
      </c>
      <c r="G34" s="3">
        <f t="shared" si="2"/>
        <v>1053818</v>
      </c>
      <c r="H34" s="2">
        <v>40465840010</v>
      </c>
      <c r="I34" s="73">
        <v>1</v>
      </c>
      <c r="J34" s="89"/>
      <c r="M34" s="150">
        <v>0</v>
      </c>
      <c r="N34" s="91" t="str">
        <f t="shared" ref="N34:N98" si="5">IF(ISBLANK(O34),"",TEXT(O34,"aaaamm"))</f>
        <v/>
      </c>
      <c r="Q34" s="80"/>
      <c r="R34" s="42"/>
    </row>
    <row r="35" spans="1:18" ht="15.75" thickBot="1" x14ac:dyDescent="0.3">
      <c r="A35" s="41" t="b">
        <f t="shared" si="4"/>
        <v>0</v>
      </c>
      <c r="B35" s="137">
        <v>8102532570</v>
      </c>
      <c r="C35" s="48" t="s">
        <v>84</v>
      </c>
      <c r="D35" s="106" t="s">
        <v>41</v>
      </c>
      <c r="E35" s="2">
        <f t="shared" si="1"/>
        <v>80101507</v>
      </c>
      <c r="F35" s="43" t="s">
        <v>73</v>
      </c>
      <c r="G35" s="3">
        <f t="shared" si="2"/>
        <v>1053818</v>
      </c>
      <c r="H35" s="2">
        <v>40483630020</v>
      </c>
      <c r="I35" s="73">
        <v>1</v>
      </c>
      <c r="J35" s="89"/>
      <c r="M35" s="150">
        <v>0</v>
      </c>
      <c r="N35" s="91" t="str">
        <f t="shared" si="5"/>
        <v/>
      </c>
      <c r="Q35" s="85"/>
      <c r="R35" s="42"/>
    </row>
    <row r="36" spans="1:18" x14ac:dyDescent="0.25">
      <c r="A36" s="41" t="b">
        <f t="shared" si="4"/>
        <v>0</v>
      </c>
      <c r="E36" s="2" t="e">
        <f t="shared" si="1"/>
        <v>#N/A</v>
      </c>
      <c r="G36" s="3" t="e">
        <f t="shared" si="2"/>
        <v>#N/A</v>
      </c>
      <c r="H36" s="2">
        <v>40465840010</v>
      </c>
      <c r="J36" s="89"/>
      <c r="M36" s="150">
        <v>0</v>
      </c>
      <c r="N36" s="91" t="str">
        <f t="shared" si="5"/>
        <v/>
      </c>
      <c r="Q36" s="85"/>
      <c r="R36" s="42"/>
    </row>
    <row r="37" spans="1:18" ht="15.75" thickBot="1" x14ac:dyDescent="0.3">
      <c r="A37" s="41" t="b">
        <f t="shared" si="4"/>
        <v>0</v>
      </c>
      <c r="B37" s="139"/>
      <c r="C37" s="140"/>
      <c r="D37" s="126"/>
      <c r="E37" s="46" t="e">
        <f t="shared" si="1"/>
        <v>#N/A</v>
      </c>
      <c r="F37" s="45"/>
      <c r="G37" s="45" t="e">
        <f t="shared" si="2"/>
        <v>#N/A</v>
      </c>
      <c r="H37" s="46"/>
      <c r="I37" s="75"/>
      <c r="J37" s="89"/>
      <c r="L37" s="158"/>
      <c r="M37" s="151">
        <v>0</v>
      </c>
      <c r="N37" s="98" t="str">
        <f t="shared" si="5"/>
        <v/>
      </c>
      <c r="O37" s="101"/>
      <c r="P37" s="99"/>
      <c r="Q37" s="86"/>
      <c r="R37" s="42"/>
    </row>
    <row r="38" spans="1:18" x14ac:dyDescent="0.25">
      <c r="A38" s="41" t="b">
        <f t="shared" si="4"/>
        <v>0</v>
      </c>
      <c r="B38" s="135">
        <v>8102591442</v>
      </c>
      <c r="C38" s="136"/>
      <c r="D38" s="125" t="s">
        <v>41</v>
      </c>
      <c r="E38" s="44">
        <f t="shared" si="1"/>
        <v>80101507</v>
      </c>
      <c r="F38" s="43" t="s">
        <v>74</v>
      </c>
      <c r="G38" s="43">
        <f t="shared" si="2"/>
        <v>10743683</v>
      </c>
      <c r="H38" s="2">
        <v>40483630020</v>
      </c>
      <c r="I38" s="74">
        <v>1</v>
      </c>
      <c r="J38" s="89">
        <v>43446</v>
      </c>
      <c r="K38" s="146">
        <v>150500</v>
      </c>
      <c r="L38" s="154" t="s">
        <v>60</v>
      </c>
      <c r="M38" s="149">
        <v>0</v>
      </c>
      <c r="N38" s="95" t="str">
        <f t="shared" si="5"/>
        <v/>
      </c>
      <c r="O38" s="96"/>
      <c r="P38" s="97"/>
      <c r="Q38" s="79"/>
      <c r="R38" s="42"/>
    </row>
    <row r="39" spans="1:18" x14ac:dyDescent="0.25">
      <c r="A39" s="41" t="b">
        <f t="shared" si="4"/>
        <v>0</v>
      </c>
      <c r="E39" s="2" t="e">
        <f t="shared" si="1"/>
        <v>#N/A</v>
      </c>
      <c r="G39" s="3" t="e">
        <f t="shared" si="2"/>
        <v>#N/A</v>
      </c>
      <c r="H39" s="2">
        <v>40465840010</v>
      </c>
      <c r="J39" s="89"/>
      <c r="M39" s="150">
        <v>0</v>
      </c>
      <c r="N39" s="91" t="str">
        <f t="shared" si="5"/>
        <v/>
      </c>
      <c r="Q39" s="80"/>
      <c r="R39" s="42"/>
    </row>
    <row r="40" spans="1:18" ht="15.75" thickBot="1" x14ac:dyDescent="0.3">
      <c r="A40" s="41" t="b">
        <f t="shared" si="4"/>
        <v>0</v>
      </c>
      <c r="B40" s="139">
        <v>8102576845</v>
      </c>
      <c r="C40" s="140"/>
      <c r="D40" s="126" t="s">
        <v>55</v>
      </c>
      <c r="E40" s="46">
        <f t="shared" si="1"/>
        <v>43211600</v>
      </c>
      <c r="F40" s="45" t="s">
        <v>75</v>
      </c>
      <c r="G40" s="45">
        <f t="shared" si="2"/>
        <v>1011159</v>
      </c>
      <c r="H40" s="46">
        <v>11610209</v>
      </c>
      <c r="I40" s="75">
        <v>8</v>
      </c>
      <c r="J40" s="89">
        <v>43437</v>
      </c>
      <c r="K40" s="146">
        <v>672</v>
      </c>
      <c r="L40" s="158" t="s">
        <v>60</v>
      </c>
      <c r="M40" s="151">
        <v>0</v>
      </c>
      <c r="N40" s="98" t="str">
        <f t="shared" si="5"/>
        <v/>
      </c>
      <c r="O40" s="101"/>
      <c r="P40" s="99"/>
      <c r="Q40" s="81"/>
      <c r="R40" s="42"/>
    </row>
    <row r="41" spans="1:18" x14ac:dyDescent="0.25">
      <c r="A41" s="41" t="b">
        <f t="shared" si="4"/>
        <v>0</v>
      </c>
      <c r="B41" s="143">
        <v>8102592362</v>
      </c>
      <c r="C41" s="144" t="s">
        <v>94</v>
      </c>
      <c r="D41" s="127" t="s">
        <v>41</v>
      </c>
      <c r="E41" s="2">
        <f t="shared" si="1"/>
        <v>80101507</v>
      </c>
      <c r="F41" s="38" t="s">
        <v>80</v>
      </c>
      <c r="G41" s="38">
        <f t="shared" si="2"/>
        <v>1345501</v>
      </c>
      <c r="H41" s="37">
        <v>11610209</v>
      </c>
      <c r="I41" s="76">
        <v>1</v>
      </c>
      <c r="J41" s="89">
        <v>43446</v>
      </c>
      <c r="K41" s="146">
        <v>10400</v>
      </c>
      <c r="L41" s="159">
        <f>K41-M41</f>
        <v>2912</v>
      </c>
      <c r="M41" s="152">
        <v>7488</v>
      </c>
      <c r="N41" s="103" t="str">
        <f t="shared" si="5"/>
        <v>201902</v>
      </c>
      <c r="O41" s="102">
        <v>43507</v>
      </c>
      <c r="P41" s="104">
        <v>5113242049</v>
      </c>
      <c r="Q41" s="87"/>
    </row>
    <row r="42" spans="1:18" x14ac:dyDescent="0.25">
      <c r="A42" s="41" t="b">
        <f t="shared" si="4"/>
        <v>0</v>
      </c>
      <c r="B42" s="143">
        <v>8102592362</v>
      </c>
      <c r="C42" s="144" t="s">
        <v>94</v>
      </c>
      <c r="D42" s="127" t="s">
        <v>41</v>
      </c>
      <c r="E42" s="2">
        <f t="shared" si="1"/>
        <v>80101507</v>
      </c>
      <c r="F42" s="38" t="s">
        <v>79</v>
      </c>
      <c r="G42" s="38">
        <f t="shared" si="2"/>
        <v>1301703</v>
      </c>
      <c r="H42" s="37">
        <v>11610209</v>
      </c>
      <c r="I42" s="76">
        <v>1</v>
      </c>
      <c r="J42" s="89"/>
      <c r="L42" s="159"/>
      <c r="M42" s="152"/>
      <c r="N42" s="103"/>
      <c r="O42" s="102"/>
      <c r="P42" s="104"/>
      <c r="Q42" s="87"/>
    </row>
    <row r="43" spans="1:18" ht="15.75" thickBot="1" x14ac:dyDescent="0.3">
      <c r="A43" s="41" t="b">
        <f t="shared" si="4"/>
        <v>0</v>
      </c>
      <c r="B43" s="143"/>
      <c r="C43" s="144"/>
      <c r="D43" s="127"/>
      <c r="F43" s="38"/>
      <c r="G43" s="38"/>
      <c r="H43" s="37"/>
      <c r="I43" s="76"/>
      <c r="J43" s="89"/>
      <c r="L43" s="159"/>
      <c r="M43" s="152"/>
      <c r="N43" s="103"/>
      <c r="O43" s="102"/>
      <c r="P43" s="104"/>
      <c r="Q43" s="87"/>
    </row>
    <row r="44" spans="1:18" ht="15.75" thickBot="1" x14ac:dyDescent="0.3">
      <c r="A44" s="41" t="b">
        <f t="shared" si="4"/>
        <v>0</v>
      </c>
      <c r="B44" s="141"/>
      <c r="C44" s="48" t="s">
        <v>93</v>
      </c>
      <c r="D44" s="106" t="s">
        <v>41</v>
      </c>
      <c r="E44" s="2">
        <f t="shared" si="1"/>
        <v>80101507</v>
      </c>
      <c r="F44" s="38" t="s">
        <v>79</v>
      </c>
      <c r="G44" s="3">
        <f t="shared" si="2"/>
        <v>1301703</v>
      </c>
      <c r="H44" s="47" t="s">
        <v>46</v>
      </c>
      <c r="I44" s="77">
        <v>1</v>
      </c>
      <c r="M44" s="150">
        <v>0</v>
      </c>
      <c r="N44" s="91" t="str">
        <f t="shared" si="5"/>
        <v/>
      </c>
    </row>
    <row r="45" spans="1:18" ht="15.75" thickBot="1" x14ac:dyDescent="0.3">
      <c r="A45" s="41" t="b">
        <f t="shared" si="4"/>
        <v>0</v>
      </c>
      <c r="B45" s="137">
        <v>8102624155</v>
      </c>
      <c r="C45" s="48" t="s">
        <v>86</v>
      </c>
      <c r="D45" s="106" t="s">
        <v>40</v>
      </c>
      <c r="E45" s="2">
        <f t="shared" si="1"/>
        <v>44120000</v>
      </c>
      <c r="F45" s="38" t="s">
        <v>79</v>
      </c>
      <c r="G45" s="3">
        <f t="shared" si="2"/>
        <v>1301703</v>
      </c>
      <c r="H45" s="2">
        <v>11610209</v>
      </c>
      <c r="I45" s="73">
        <v>5</v>
      </c>
      <c r="J45" s="90">
        <v>43489</v>
      </c>
      <c r="K45" s="146">
        <v>87.4</v>
      </c>
      <c r="M45" s="150">
        <v>0</v>
      </c>
      <c r="N45" s="91" t="str">
        <f t="shared" si="5"/>
        <v/>
      </c>
    </row>
    <row r="46" spans="1:18" ht="15.75" thickBot="1" x14ac:dyDescent="0.3">
      <c r="A46" s="41" t="b">
        <f t="shared" si="4"/>
        <v>0</v>
      </c>
      <c r="C46" s="138" t="s">
        <v>19</v>
      </c>
      <c r="D46" s="106" t="s">
        <v>41</v>
      </c>
      <c r="E46" s="2">
        <f t="shared" si="1"/>
        <v>80101507</v>
      </c>
      <c r="F46" s="43" t="s">
        <v>74</v>
      </c>
      <c r="G46" s="3">
        <f t="shared" si="2"/>
        <v>10743683</v>
      </c>
      <c r="H46" s="2">
        <v>40458980020</v>
      </c>
      <c r="I46" s="73">
        <v>1</v>
      </c>
      <c r="J46" s="89">
        <v>43497</v>
      </c>
      <c r="K46" s="146">
        <v>17000</v>
      </c>
      <c r="L46" s="157" t="s">
        <v>60</v>
      </c>
      <c r="M46" s="150">
        <v>0</v>
      </c>
      <c r="N46" s="91" t="str">
        <f t="shared" si="5"/>
        <v/>
      </c>
    </row>
    <row r="47" spans="1:18" ht="15.75" thickBot="1" x14ac:dyDescent="0.3">
      <c r="A47" s="41" t="b">
        <f t="shared" si="4"/>
        <v>0</v>
      </c>
      <c r="B47" s="137">
        <v>8102637514</v>
      </c>
      <c r="C47" s="138" t="s">
        <v>94</v>
      </c>
      <c r="D47" s="106" t="s">
        <v>40</v>
      </c>
      <c r="E47" s="2">
        <f t="shared" si="1"/>
        <v>44120000</v>
      </c>
      <c r="F47" s="43" t="s">
        <v>74</v>
      </c>
      <c r="G47" s="3">
        <f t="shared" si="2"/>
        <v>10743683</v>
      </c>
      <c r="H47" s="2">
        <v>40458980020</v>
      </c>
      <c r="I47" s="73">
        <v>8</v>
      </c>
      <c r="J47" s="89">
        <v>43500</v>
      </c>
      <c r="K47" s="146">
        <v>672</v>
      </c>
      <c r="L47" s="157" t="s">
        <v>60</v>
      </c>
      <c r="M47" s="150">
        <v>0</v>
      </c>
      <c r="N47" s="91" t="str">
        <f t="shared" si="5"/>
        <v/>
      </c>
    </row>
    <row r="48" spans="1:18" ht="15.75" thickBot="1" x14ac:dyDescent="0.3">
      <c r="A48" s="41" t="b">
        <f t="shared" si="4"/>
        <v>0</v>
      </c>
      <c r="B48" s="137">
        <v>8102638473</v>
      </c>
      <c r="C48" s="138" t="s">
        <v>65</v>
      </c>
      <c r="D48" s="106" t="s">
        <v>40</v>
      </c>
      <c r="E48" s="2">
        <f t="shared" si="1"/>
        <v>44120000</v>
      </c>
      <c r="F48" s="43" t="s">
        <v>74</v>
      </c>
      <c r="G48" s="3">
        <f t="shared" si="2"/>
        <v>10743683</v>
      </c>
      <c r="H48" s="2">
        <v>11610209</v>
      </c>
      <c r="I48" s="73">
        <v>7</v>
      </c>
      <c r="J48" s="89">
        <v>43501</v>
      </c>
      <c r="K48" s="146">
        <v>47.48</v>
      </c>
      <c r="M48" s="150">
        <v>0</v>
      </c>
      <c r="N48" s="91" t="str">
        <f t="shared" si="5"/>
        <v/>
      </c>
    </row>
    <row r="49" spans="1:14" x14ac:dyDescent="0.25">
      <c r="A49" s="41" t="b">
        <f t="shared" si="4"/>
        <v>0</v>
      </c>
      <c r="C49" s="138" t="s">
        <v>95</v>
      </c>
      <c r="D49" s="106" t="s">
        <v>15</v>
      </c>
      <c r="E49" s="2">
        <f t="shared" si="1"/>
        <v>43230000</v>
      </c>
      <c r="F49" s="43" t="s">
        <v>74</v>
      </c>
      <c r="G49" s="3">
        <f t="shared" si="2"/>
        <v>10743683</v>
      </c>
      <c r="H49" s="2">
        <v>11610209</v>
      </c>
      <c r="I49" s="73">
        <v>1</v>
      </c>
      <c r="J49" s="89">
        <v>43507</v>
      </c>
      <c r="K49" s="146">
        <v>308</v>
      </c>
      <c r="M49" s="150">
        <v>0</v>
      </c>
      <c r="N49" s="91" t="str">
        <f t="shared" si="5"/>
        <v/>
      </c>
    </row>
    <row r="50" spans="1:14" x14ac:dyDescent="0.25">
      <c r="A50" s="41" t="b">
        <f t="shared" si="4"/>
        <v>0</v>
      </c>
      <c r="E50" s="2" t="e">
        <f t="shared" si="1"/>
        <v>#N/A</v>
      </c>
      <c r="G50" s="3" t="e">
        <f t="shared" si="2"/>
        <v>#N/A</v>
      </c>
      <c r="M50" s="150">
        <v>0</v>
      </c>
      <c r="N50" s="91" t="str">
        <f t="shared" si="5"/>
        <v/>
      </c>
    </row>
    <row r="51" spans="1:14" x14ac:dyDescent="0.25">
      <c r="A51" s="41" t="b">
        <f t="shared" si="4"/>
        <v>0</v>
      </c>
      <c r="E51" s="2" t="e">
        <f t="shared" si="1"/>
        <v>#N/A</v>
      </c>
      <c r="G51" s="3" t="e">
        <f t="shared" si="2"/>
        <v>#N/A</v>
      </c>
      <c r="M51" s="150">
        <v>0</v>
      </c>
      <c r="N51" s="91" t="str">
        <f t="shared" si="5"/>
        <v/>
      </c>
    </row>
    <row r="52" spans="1:14" x14ac:dyDescent="0.25">
      <c r="A52" s="41" t="b">
        <f t="shared" si="4"/>
        <v>0</v>
      </c>
      <c r="E52" s="2" t="e">
        <f t="shared" si="1"/>
        <v>#N/A</v>
      </c>
      <c r="G52" s="3" t="e">
        <f t="shared" si="2"/>
        <v>#N/A</v>
      </c>
      <c r="M52" s="150">
        <v>0</v>
      </c>
      <c r="N52" s="91" t="str">
        <f t="shared" si="5"/>
        <v/>
      </c>
    </row>
    <row r="53" spans="1:14" x14ac:dyDescent="0.25">
      <c r="A53" s="41" t="b">
        <f t="shared" si="4"/>
        <v>0</v>
      </c>
      <c r="E53" s="2" t="e">
        <f t="shared" si="1"/>
        <v>#N/A</v>
      </c>
      <c r="G53" s="3" t="e">
        <f t="shared" si="2"/>
        <v>#N/A</v>
      </c>
      <c r="M53" s="150">
        <v>0</v>
      </c>
      <c r="N53" s="91" t="str">
        <f t="shared" si="5"/>
        <v/>
      </c>
    </row>
    <row r="54" spans="1:14" x14ac:dyDescent="0.25">
      <c r="A54" s="41" t="b">
        <f t="shared" si="4"/>
        <v>0</v>
      </c>
      <c r="E54" s="2" t="e">
        <f t="shared" si="1"/>
        <v>#N/A</v>
      </c>
      <c r="G54" s="3" t="e">
        <f t="shared" si="2"/>
        <v>#N/A</v>
      </c>
      <c r="M54" s="150">
        <v>0</v>
      </c>
      <c r="N54" s="91" t="str">
        <f t="shared" si="5"/>
        <v/>
      </c>
    </row>
    <row r="55" spans="1:14" x14ac:dyDescent="0.25">
      <c r="E55" s="2" t="e">
        <f t="shared" si="1"/>
        <v>#N/A</v>
      </c>
      <c r="G55" s="3" t="e">
        <f t="shared" si="2"/>
        <v>#N/A</v>
      </c>
      <c r="M55" s="150">
        <v>0</v>
      </c>
      <c r="N55" s="91" t="str">
        <f t="shared" si="5"/>
        <v/>
      </c>
    </row>
    <row r="56" spans="1:14" x14ac:dyDescent="0.25">
      <c r="E56" s="2" t="e">
        <f t="shared" si="1"/>
        <v>#N/A</v>
      </c>
      <c r="G56" s="3" t="e">
        <f t="shared" si="2"/>
        <v>#N/A</v>
      </c>
      <c r="M56" s="150">
        <v>0</v>
      </c>
      <c r="N56" s="91" t="str">
        <f t="shared" si="5"/>
        <v/>
      </c>
    </row>
    <row r="57" spans="1:14" x14ac:dyDescent="0.25">
      <c r="E57" s="2" t="e">
        <f t="shared" si="1"/>
        <v>#N/A</v>
      </c>
      <c r="G57" s="3" t="e">
        <f t="shared" si="2"/>
        <v>#N/A</v>
      </c>
      <c r="M57" s="150">
        <v>0</v>
      </c>
      <c r="N57" s="91" t="str">
        <f t="shared" si="5"/>
        <v/>
      </c>
    </row>
    <row r="58" spans="1:14" x14ac:dyDescent="0.25">
      <c r="E58" s="2" t="e">
        <f t="shared" si="1"/>
        <v>#N/A</v>
      </c>
      <c r="G58" s="3" t="e">
        <f t="shared" si="2"/>
        <v>#N/A</v>
      </c>
      <c r="M58" s="150">
        <v>0</v>
      </c>
      <c r="N58" s="91" t="str">
        <f t="shared" si="5"/>
        <v/>
      </c>
    </row>
    <row r="59" spans="1:14" x14ac:dyDescent="0.25">
      <c r="E59" s="2" t="e">
        <f t="shared" si="1"/>
        <v>#N/A</v>
      </c>
      <c r="G59" s="3" t="e">
        <f t="shared" si="2"/>
        <v>#N/A</v>
      </c>
      <c r="M59" s="150">
        <v>0</v>
      </c>
      <c r="N59" s="91" t="str">
        <f t="shared" si="5"/>
        <v/>
      </c>
    </row>
    <row r="60" spans="1:14" x14ac:dyDescent="0.25">
      <c r="E60" s="2" t="e">
        <f t="shared" si="1"/>
        <v>#N/A</v>
      </c>
      <c r="G60" s="3" t="e">
        <f t="shared" si="2"/>
        <v>#N/A</v>
      </c>
      <c r="M60" s="150">
        <v>0</v>
      </c>
      <c r="N60" s="91" t="str">
        <f t="shared" si="5"/>
        <v/>
      </c>
    </row>
    <row r="61" spans="1:14" x14ac:dyDescent="0.25">
      <c r="E61" s="2" t="e">
        <f t="shared" si="1"/>
        <v>#N/A</v>
      </c>
      <c r="G61" s="3" t="e">
        <f t="shared" si="2"/>
        <v>#N/A</v>
      </c>
      <c r="M61" s="150">
        <v>0</v>
      </c>
      <c r="N61" s="91" t="str">
        <f t="shared" si="5"/>
        <v/>
      </c>
    </row>
    <row r="62" spans="1:14" x14ac:dyDescent="0.25">
      <c r="E62" s="2" t="e">
        <f t="shared" si="1"/>
        <v>#N/A</v>
      </c>
      <c r="G62" s="3" t="e">
        <f t="shared" si="2"/>
        <v>#N/A</v>
      </c>
      <c r="M62" s="150">
        <v>0</v>
      </c>
      <c r="N62" s="91" t="str">
        <f t="shared" si="5"/>
        <v/>
      </c>
    </row>
    <row r="63" spans="1:14" x14ac:dyDescent="0.25">
      <c r="E63" s="2" t="e">
        <f t="shared" si="1"/>
        <v>#N/A</v>
      </c>
      <c r="G63" s="3" t="e">
        <f t="shared" si="2"/>
        <v>#N/A</v>
      </c>
      <c r="M63" s="150">
        <v>0</v>
      </c>
      <c r="N63" s="91" t="str">
        <f t="shared" si="5"/>
        <v/>
      </c>
    </row>
    <row r="64" spans="1:14" x14ac:dyDescent="0.25">
      <c r="E64" s="2" t="e">
        <f t="shared" si="1"/>
        <v>#N/A</v>
      </c>
      <c r="G64" s="3" t="e">
        <f t="shared" si="2"/>
        <v>#N/A</v>
      </c>
      <c r="M64" s="150">
        <v>0</v>
      </c>
      <c r="N64" s="91" t="str">
        <f t="shared" si="5"/>
        <v/>
      </c>
    </row>
    <row r="65" spans="5:14" x14ac:dyDescent="0.25">
      <c r="E65" s="2" t="e">
        <f t="shared" si="1"/>
        <v>#N/A</v>
      </c>
      <c r="G65" s="3" t="e">
        <f t="shared" si="2"/>
        <v>#N/A</v>
      </c>
      <c r="M65" s="150">
        <v>0</v>
      </c>
      <c r="N65" s="91" t="str">
        <f t="shared" si="5"/>
        <v/>
      </c>
    </row>
    <row r="66" spans="5:14" x14ac:dyDescent="0.25">
      <c r="E66" s="2" t="e">
        <f t="shared" si="1"/>
        <v>#N/A</v>
      </c>
      <c r="G66" s="3" t="e">
        <f t="shared" si="2"/>
        <v>#N/A</v>
      </c>
      <c r="M66" s="150">
        <v>0</v>
      </c>
      <c r="N66" s="91" t="str">
        <f t="shared" si="5"/>
        <v/>
      </c>
    </row>
    <row r="67" spans="5:14" x14ac:dyDescent="0.25">
      <c r="E67" s="2" t="e">
        <f t="shared" si="1"/>
        <v>#N/A</v>
      </c>
      <c r="G67" s="3" t="e">
        <f t="shared" si="2"/>
        <v>#N/A</v>
      </c>
      <c r="M67" s="150">
        <v>0</v>
      </c>
      <c r="N67" s="91" t="str">
        <f t="shared" si="5"/>
        <v/>
      </c>
    </row>
    <row r="68" spans="5:14" x14ac:dyDescent="0.25">
      <c r="E68" s="2" t="e">
        <f t="shared" si="1"/>
        <v>#N/A</v>
      </c>
      <c r="G68" s="3" t="e">
        <f t="shared" si="2"/>
        <v>#N/A</v>
      </c>
      <c r="M68" s="150">
        <v>0</v>
      </c>
      <c r="N68" s="91" t="str">
        <f t="shared" si="5"/>
        <v/>
      </c>
    </row>
    <row r="69" spans="5:14" x14ac:dyDescent="0.25">
      <c r="E69" s="2" t="e">
        <f t="shared" ref="E69:E132" si="6">VLOOKUP(D69,TabCat,2,FALSE)</f>
        <v>#N/A</v>
      </c>
      <c r="G69" s="3" t="e">
        <f t="shared" ref="G69:G132" si="7">VLOOKUP(F69,TabFour,2,FALSE)</f>
        <v>#N/A</v>
      </c>
      <c r="M69" s="150">
        <v>0</v>
      </c>
      <c r="N69" s="91" t="str">
        <f t="shared" si="5"/>
        <v/>
      </c>
    </row>
    <row r="70" spans="5:14" x14ac:dyDescent="0.25">
      <c r="E70" s="2" t="e">
        <f t="shared" si="6"/>
        <v>#N/A</v>
      </c>
      <c r="G70" s="3" t="e">
        <f t="shared" si="7"/>
        <v>#N/A</v>
      </c>
      <c r="M70" s="150">
        <v>0</v>
      </c>
      <c r="N70" s="91" t="str">
        <f t="shared" si="5"/>
        <v/>
      </c>
    </row>
    <row r="71" spans="5:14" x14ac:dyDescent="0.25">
      <c r="E71" s="2" t="e">
        <f t="shared" si="6"/>
        <v>#N/A</v>
      </c>
      <c r="G71" s="3" t="e">
        <f t="shared" si="7"/>
        <v>#N/A</v>
      </c>
      <c r="M71" s="150">
        <v>0</v>
      </c>
      <c r="N71" s="91" t="str">
        <f t="shared" si="5"/>
        <v/>
      </c>
    </row>
    <row r="72" spans="5:14" x14ac:dyDescent="0.25">
      <c r="E72" s="2" t="e">
        <f t="shared" si="6"/>
        <v>#N/A</v>
      </c>
      <c r="G72" s="3" t="e">
        <f t="shared" si="7"/>
        <v>#N/A</v>
      </c>
      <c r="M72" s="150">
        <v>0</v>
      </c>
      <c r="N72" s="91" t="str">
        <f t="shared" si="5"/>
        <v/>
      </c>
    </row>
    <row r="73" spans="5:14" x14ac:dyDescent="0.25">
      <c r="E73" s="2" t="e">
        <f t="shared" si="6"/>
        <v>#N/A</v>
      </c>
      <c r="G73" s="3" t="e">
        <f t="shared" si="7"/>
        <v>#N/A</v>
      </c>
      <c r="M73" s="150">
        <v>0</v>
      </c>
      <c r="N73" s="91" t="str">
        <f t="shared" si="5"/>
        <v/>
      </c>
    </row>
    <row r="74" spans="5:14" x14ac:dyDescent="0.25">
      <c r="E74" s="2" t="e">
        <f t="shared" si="6"/>
        <v>#N/A</v>
      </c>
      <c r="G74" s="3" t="e">
        <f t="shared" si="7"/>
        <v>#N/A</v>
      </c>
      <c r="M74" s="150">
        <v>0</v>
      </c>
      <c r="N74" s="91" t="str">
        <f t="shared" si="5"/>
        <v/>
      </c>
    </row>
    <row r="75" spans="5:14" x14ac:dyDescent="0.25">
      <c r="E75" s="2" t="e">
        <f t="shared" si="6"/>
        <v>#N/A</v>
      </c>
      <c r="G75" s="3" t="e">
        <f t="shared" si="7"/>
        <v>#N/A</v>
      </c>
      <c r="M75" s="150">
        <v>0</v>
      </c>
      <c r="N75" s="91" t="str">
        <f t="shared" si="5"/>
        <v/>
      </c>
    </row>
    <row r="76" spans="5:14" x14ac:dyDescent="0.25">
      <c r="E76" s="2" t="e">
        <f t="shared" si="6"/>
        <v>#N/A</v>
      </c>
      <c r="G76" s="3" t="e">
        <f t="shared" si="7"/>
        <v>#N/A</v>
      </c>
      <c r="M76" s="150">
        <v>0</v>
      </c>
      <c r="N76" s="91" t="str">
        <f t="shared" si="5"/>
        <v/>
      </c>
    </row>
    <row r="77" spans="5:14" x14ac:dyDescent="0.25">
      <c r="E77" s="2" t="e">
        <f t="shared" si="6"/>
        <v>#N/A</v>
      </c>
      <c r="G77" s="3" t="e">
        <f t="shared" si="7"/>
        <v>#N/A</v>
      </c>
      <c r="M77" s="150">
        <v>0</v>
      </c>
      <c r="N77" s="91" t="str">
        <f t="shared" si="5"/>
        <v/>
      </c>
    </row>
    <row r="78" spans="5:14" x14ac:dyDescent="0.25">
      <c r="E78" s="2" t="e">
        <f t="shared" si="6"/>
        <v>#N/A</v>
      </c>
      <c r="G78" s="3" t="e">
        <f t="shared" si="7"/>
        <v>#N/A</v>
      </c>
      <c r="M78" s="150">
        <v>0</v>
      </c>
      <c r="N78" s="91" t="str">
        <f t="shared" si="5"/>
        <v/>
      </c>
    </row>
    <row r="79" spans="5:14" x14ac:dyDescent="0.25">
      <c r="E79" s="2" t="e">
        <f t="shared" si="6"/>
        <v>#N/A</v>
      </c>
      <c r="G79" s="3" t="e">
        <f t="shared" si="7"/>
        <v>#N/A</v>
      </c>
      <c r="M79" s="150">
        <v>0</v>
      </c>
      <c r="N79" s="91" t="str">
        <f t="shared" si="5"/>
        <v/>
      </c>
    </row>
    <row r="80" spans="5:14" x14ac:dyDescent="0.25">
      <c r="E80" s="2" t="e">
        <f t="shared" si="6"/>
        <v>#N/A</v>
      </c>
      <c r="G80" s="3" t="e">
        <f t="shared" si="7"/>
        <v>#N/A</v>
      </c>
      <c r="M80" s="150">
        <v>0</v>
      </c>
      <c r="N80" s="91" t="str">
        <f t="shared" si="5"/>
        <v/>
      </c>
    </row>
    <row r="81" spans="5:14" x14ac:dyDescent="0.25">
      <c r="E81" s="2" t="e">
        <f t="shared" si="6"/>
        <v>#N/A</v>
      </c>
      <c r="G81" s="3" t="e">
        <f t="shared" si="7"/>
        <v>#N/A</v>
      </c>
      <c r="M81" s="150">
        <v>0</v>
      </c>
      <c r="N81" s="91" t="str">
        <f t="shared" si="5"/>
        <v/>
      </c>
    </row>
    <row r="82" spans="5:14" x14ac:dyDescent="0.25">
      <c r="E82" s="2" t="e">
        <f t="shared" si="6"/>
        <v>#N/A</v>
      </c>
      <c r="G82" s="3" t="e">
        <f t="shared" si="7"/>
        <v>#N/A</v>
      </c>
      <c r="M82" s="150">
        <v>0</v>
      </c>
      <c r="N82" s="91" t="str">
        <f t="shared" si="5"/>
        <v/>
      </c>
    </row>
    <row r="83" spans="5:14" x14ac:dyDescent="0.25">
      <c r="E83" s="2" t="e">
        <f t="shared" si="6"/>
        <v>#N/A</v>
      </c>
      <c r="G83" s="3" t="e">
        <f t="shared" si="7"/>
        <v>#N/A</v>
      </c>
      <c r="M83" s="150">
        <v>0</v>
      </c>
      <c r="N83" s="91" t="str">
        <f t="shared" si="5"/>
        <v/>
      </c>
    </row>
    <row r="84" spans="5:14" x14ac:dyDescent="0.25">
      <c r="E84" s="2" t="e">
        <f t="shared" si="6"/>
        <v>#N/A</v>
      </c>
      <c r="G84" s="3" t="e">
        <f t="shared" si="7"/>
        <v>#N/A</v>
      </c>
      <c r="M84" s="150">
        <v>0</v>
      </c>
      <c r="N84" s="91" t="str">
        <f t="shared" si="5"/>
        <v/>
      </c>
    </row>
    <row r="85" spans="5:14" x14ac:dyDescent="0.25">
      <c r="E85" s="2" t="e">
        <f t="shared" si="6"/>
        <v>#N/A</v>
      </c>
      <c r="G85" s="3" t="e">
        <f t="shared" si="7"/>
        <v>#N/A</v>
      </c>
      <c r="M85" s="150">
        <v>0</v>
      </c>
      <c r="N85" s="91" t="str">
        <f t="shared" si="5"/>
        <v/>
      </c>
    </row>
    <row r="86" spans="5:14" x14ac:dyDescent="0.25">
      <c r="E86" s="2" t="e">
        <f t="shared" si="6"/>
        <v>#N/A</v>
      </c>
      <c r="G86" s="3" t="e">
        <f t="shared" si="7"/>
        <v>#N/A</v>
      </c>
      <c r="M86" s="150">
        <v>0</v>
      </c>
      <c r="N86" s="91" t="str">
        <f t="shared" si="5"/>
        <v/>
      </c>
    </row>
    <row r="87" spans="5:14" x14ac:dyDescent="0.25">
      <c r="E87" s="2" t="e">
        <f t="shared" si="6"/>
        <v>#N/A</v>
      </c>
      <c r="G87" s="3" t="e">
        <f t="shared" si="7"/>
        <v>#N/A</v>
      </c>
      <c r="M87" s="150">
        <v>0</v>
      </c>
      <c r="N87" s="91" t="str">
        <f t="shared" si="5"/>
        <v/>
      </c>
    </row>
    <row r="88" spans="5:14" x14ac:dyDescent="0.25">
      <c r="E88" s="2" t="e">
        <f t="shared" si="6"/>
        <v>#N/A</v>
      </c>
      <c r="G88" s="3" t="e">
        <f t="shared" si="7"/>
        <v>#N/A</v>
      </c>
      <c r="M88" s="150">
        <v>0</v>
      </c>
      <c r="N88" s="91" t="str">
        <f t="shared" si="5"/>
        <v/>
      </c>
    </row>
    <row r="89" spans="5:14" x14ac:dyDescent="0.25">
      <c r="E89" s="2" t="e">
        <f t="shared" si="6"/>
        <v>#N/A</v>
      </c>
      <c r="G89" s="3" t="e">
        <f t="shared" si="7"/>
        <v>#N/A</v>
      </c>
      <c r="M89" s="150">
        <v>0</v>
      </c>
      <c r="N89" s="91" t="str">
        <f t="shared" si="5"/>
        <v/>
      </c>
    </row>
    <row r="90" spans="5:14" x14ac:dyDescent="0.25">
      <c r="E90" s="2" t="e">
        <f t="shared" si="6"/>
        <v>#N/A</v>
      </c>
      <c r="G90" s="3" t="e">
        <f t="shared" si="7"/>
        <v>#N/A</v>
      </c>
      <c r="M90" s="150">
        <v>0</v>
      </c>
      <c r="N90" s="91" t="str">
        <f t="shared" si="5"/>
        <v/>
      </c>
    </row>
    <row r="91" spans="5:14" x14ac:dyDescent="0.25">
      <c r="E91" s="2" t="e">
        <f t="shared" si="6"/>
        <v>#N/A</v>
      </c>
      <c r="G91" s="3" t="e">
        <f t="shared" si="7"/>
        <v>#N/A</v>
      </c>
      <c r="N91" s="91" t="str">
        <f t="shared" si="5"/>
        <v/>
      </c>
    </row>
    <row r="92" spans="5:14" x14ac:dyDescent="0.25">
      <c r="E92" s="2" t="e">
        <f t="shared" si="6"/>
        <v>#N/A</v>
      </c>
      <c r="G92" s="3" t="e">
        <f t="shared" si="7"/>
        <v>#N/A</v>
      </c>
      <c r="N92" s="91" t="str">
        <f t="shared" si="5"/>
        <v/>
      </c>
    </row>
    <row r="93" spans="5:14" x14ac:dyDescent="0.25">
      <c r="E93" s="2" t="e">
        <f t="shared" si="6"/>
        <v>#N/A</v>
      </c>
      <c r="G93" s="3" t="e">
        <f t="shared" si="7"/>
        <v>#N/A</v>
      </c>
      <c r="N93" s="91" t="str">
        <f t="shared" si="5"/>
        <v/>
      </c>
    </row>
    <row r="94" spans="5:14" x14ac:dyDescent="0.25">
      <c r="E94" s="2" t="e">
        <f t="shared" si="6"/>
        <v>#N/A</v>
      </c>
      <c r="G94" s="3" t="e">
        <f t="shared" si="7"/>
        <v>#N/A</v>
      </c>
      <c r="N94" s="91" t="str">
        <f t="shared" si="5"/>
        <v/>
      </c>
    </row>
    <row r="95" spans="5:14" x14ac:dyDescent="0.25">
      <c r="E95" s="2" t="e">
        <f t="shared" si="6"/>
        <v>#N/A</v>
      </c>
      <c r="G95" s="3" t="e">
        <f t="shared" si="7"/>
        <v>#N/A</v>
      </c>
      <c r="N95" s="91" t="str">
        <f t="shared" si="5"/>
        <v/>
      </c>
    </row>
    <row r="96" spans="5:14" x14ac:dyDescent="0.25">
      <c r="E96" s="2" t="e">
        <f t="shared" si="6"/>
        <v>#N/A</v>
      </c>
      <c r="G96" s="3" t="e">
        <f t="shared" si="7"/>
        <v>#N/A</v>
      </c>
      <c r="N96" s="91" t="str">
        <f t="shared" si="5"/>
        <v/>
      </c>
    </row>
    <row r="97" spans="5:14" x14ac:dyDescent="0.25">
      <c r="E97" s="2" t="e">
        <f t="shared" si="6"/>
        <v>#N/A</v>
      </c>
      <c r="G97" s="3" t="e">
        <f t="shared" si="7"/>
        <v>#N/A</v>
      </c>
      <c r="N97" s="91" t="str">
        <f t="shared" si="5"/>
        <v/>
      </c>
    </row>
    <row r="98" spans="5:14" x14ac:dyDescent="0.25">
      <c r="E98" s="2" t="e">
        <f t="shared" si="6"/>
        <v>#N/A</v>
      </c>
      <c r="G98" s="3" t="e">
        <f t="shared" si="7"/>
        <v>#N/A</v>
      </c>
      <c r="N98" s="91" t="str">
        <f t="shared" si="5"/>
        <v/>
      </c>
    </row>
    <row r="99" spans="5:14" x14ac:dyDescent="0.25">
      <c r="E99" s="2" t="e">
        <f t="shared" si="6"/>
        <v>#N/A</v>
      </c>
      <c r="G99" s="3" t="e">
        <f t="shared" si="7"/>
        <v>#N/A</v>
      </c>
      <c r="N99" s="91" t="str">
        <f t="shared" ref="N99:N162" si="8">IF(ISBLANK(O99),"",TEXT(O99,"aaaamm"))</f>
        <v/>
      </c>
    </row>
    <row r="100" spans="5:14" x14ac:dyDescent="0.25">
      <c r="E100" s="2" t="e">
        <f t="shared" si="6"/>
        <v>#N/A</v>
      </c>
      <c r="G100" s="3" t="e">
        <f t="shared" si="7"/>
        <v>#N/A</v>
      </c>
      <c r="N100" s="91" t="str">
        <f t="shared" si="8"/>
        <v/>
      </c>
    </row>
    <row r="101" spans="5:14" x14ac:dyDescent="0.25">
      <c r="E101" s="2" t="e">
        <f t="shared" si="6"/>
        <v>#N/A</v>
      </c>
      <c r="G101" s="3" t="e">
        <f t="shared" si="7"/>
        <v>#N/A</v>
      </c>
      <c r="N101" s="91" t="str">
        <f t="shared" si="8"/>
        <v/>
      </c>
    </row>
    <row r="102" spans="5:14" x14ac:dyDescent="0.25">
      <c r="E102" s="2" t="e">
        <f t="shared" si="6"/>
        <v>#N/A</v>
      </c>
      <c r="G102" s="3" t="e">
        <f t="shared" si="7"/>
        <v>#N/A</v>
      </c>
      <c r="N102" s="91" t="str">
        <f t="shared" si="8"/>
        <v/>
      </c>
    </row>
    <row r="103" spans="5:14" x14ac:dyDescent="0.25">
      <c r="E103" s="2" t="e">
        <f t="shared" si="6"/>
        <v>#N/A</v>
      </c>
      <c r="G103" s="3" t="e">
        <f t="shared" si="7"/>
        <v>#N/A</v>
      </c>
      <c r="N103" s="91" t="str">
        <f t="shared" si="8"/>
        <v/>
      </c>
    </row>
    <row r="104" spans="5:14" x14ac:dyDescent="0.25">
      <c r="E104" s="2" t="e">
        <f t="shared" si="6"/>
        <v>#N/A</v>
      </c>
      <c r="G104" s="3" t="e">
        <f t="shared" si="7"/>
        <v>#N/A</v>
      </c>
      <c r="N104" s="91" t="str">
        <f t="shared" si="8"/>
        <v/>
      </c>
    </row>
    <row r="105" spans="5:14" x14ac:dyDescent="0.25">
      <c r="E105" s="2" t="e">
        <f t="shared" si="6"/>
        <v>#N/A</v>
      </c>
      <c r="G105" s="3" t="e">
        <f t="shared" si="7"/>
        <v>#N/A</v>
      </c>
      <c r="N105" s="91" t="str">
        <f t="shared" si="8"/>
        <v/>
      </c>
    </row>
    <row r="106" spans="5:14" x14ac:dyDescent="0.25">
      <c r="E106" s="2" t="e">
        <f t="shared" si="6"/>
        <v>#N/A</v>
      </c>
      <c r="G106" s="3" t="e">
        <f t="shared" si="7"/>
        <v>#N/A</v>
      </c>
      <c r="N106" s="91" t="str">
        <f t="shared" si="8"/>
        <v/>
      </c>
    </row>
    <row r="107" spans="5:14" x14ac:dyDescent="0.25">
      <c r="E107" s="2" t="e">
        <f t="shared" si="6"/>
        <v>#N/A</v>
      </c>
      <c r="G107" s="3" t="e">
        <f t="shared" si="7"/>
        <v>#N/A</v>
      </c>
      <c r="N107" s="91" t="str">
        <f t="shared" si="8"/>
        <v/>
      </c>
    </row>
    <row r="108" spans="5:14" x14ac:dyDescent="0.25">
      <c r="E108" s="2" t="e">
        <f t="shared" si="6"/>
        <v>#N/A</v>
      </c>
      <c r="G108" s="3" t="e">
        <f t="shared" si="7"/>
        <v>#N/A</v>
      </c>
      <c r="N108" s="91" t="str">
        <f t="shared" si="8"/>
        <v/>
      </c>
    </row>
    <row r="109" spans="5:14" x14ac:dyDescent="0.25">
      <c r="E109" s="2" t="e">
        <f t="shared" si="6"/>
        <v>#N/A</v>
      </c>
      <c r="G109" s="3" t="e">
        <f t="shared" si="7"/>
        <v>#N/A</v>
      </c>
      <c r="N109" s="91" t="str">
        <f t="shared" si="8"/>
        <v/>
      </c>
    </row>
    <row r="110" spans="5:14" x14ac:dyDescent="0.25">
      <c r="E110" s="2" t="e">
        <f t="shared" si="6"/>
        <v>#N/A</v>
      </c>
      <c r="G110" s="3" t="e">
        <f t="shared" si="7"/>
        <v>#N/A</v>
      </c>
      <c r="N110" s="91" t="str">
        <f t="shared" si="8"/>
        <v/>
      </c>
    </row>
    <row r="111" spans="5:14" x14ac:dyDescent="0.25">
      <c r="E111" s="2" t="e">
        <f t="shared" si="6"/>
        <v>#N/A</v>
      </c>
      <c r="G111" s="3" t="e">
        <f t="shared" si="7"/>
        <v>#N/A</v>
      </c>
      <c r="N111" s="91" t="str">
        <f t="shared" si="8"/>
        <v/>
      </c>
    </row>
    <row r="112" spans="5:14" x14ac:dyDescent="0.25">
      <c r="E112" s="2" t="e">
        <f t="shared" si="6"/>
        <v>#N/A</v>
      </c>
      <c r="G112" s="3" t="e">
        <f t="shared" si="7"/>
        <v>#N/A</v>
      </c>
      <c r="N112" s="91" t="str">
        <f t="shared" si="8"/>
        <v/>
      </c>
    </row>
    <row r="113" spans="5:14" x14ac:dyDescent="0.25">
      <c r="E113" s="2" t="e">
        <f t="shared" si="6"/>
        <v>#N/A</v>
      </c>
      <c r="G113" s="3" t="e">
        <f t="shared" si="7"/>
        <v>#N/A</v>
      </c>
      <c r="N113" s="91" t="str">
        <f t="shared" si="8"/>
        <v/>
      </c>
    </row>
    <row r="114" spans="5:14" x14ac:dyDescent="0.25">
      <c r="E114" s="2" t="e">
        <f t="shared" si="6"/>
        <v>#N/A</v>
      </c>
      <c r="G114" s="3" t="e">
        <f t="shared" si="7"/>
        <v>#N/A</v>
      </c>
      <c r="N114" s="91" t="str">
        <f t="shared" si="8"/>
        <v/>
      </c>
    </row>
    <row r="115" spans="5:14" x14ac:dyDescent="0.25">
      <c r="E115" s="2" t="e">
        <f t="shared" si="6"/>
        <v>#N/A</v>
      </c>
      <c r="G115" s="3" t="e">
        <f t="shared" si="7"/>
        <v>#N/A</v>
      </c>
      <c r="N115" s="91" t="str">
        <f t="shared" si="8"/>
        <v/>
      </c>
    </row>
    <row r="116" spans="5:14" x14ac:dyDescent="0.25">
      <c r="E116" s="2" t="e">
        <f t="shared" si="6"/>
        <v>#N/A</v>
      </c>
      <c r="G116" s="3" t="e">
        <f t="shared" si="7"/>
        <v>#N/A</v>
      </c>
      <c r="N116" s="91" t="str">
        <f t="shared" si="8"/>
        <v/>
      </c>
    </row>
    <row r="117" spans="5:14" x14ac:dyDescent="0.25">
      <c r="E117" s="2" t="e">
        <f t="shared" si="6"/>
        <v>#N/A</v>
      </c>
      <c r="G117" s="3" t="e">
        <f t="shared" si="7"/>
        <v>#N/A</v>
      </c>
      <c r="N117" s="91" t="str">
        <f t="shared" si="8"/>
        <v/>
      </c>
    </row>
    <row r="118" spans="5:14" x14ac:dyDescent="0.25">
      <c r="E118" s="2" t="e">
        <f t="shared" si="6"/>
        <v>#N/A</v>
      </c>
      <c r="G118" s="3" t="e">
        <f t="shared" si="7"/>
        <v>#N/A</v>
      </c>
      <c r="N118" s="91" t="str">
        <f t="shared" si="8"/>
        <v/>
      </c>
    </row>
    <row r="119" spans="5:14" x14ac:dyDescent="0.25">
      <c r="E119" s="2" t="e">
        <f t="shared" si="6"/>
        <v>#N/A</v>
      </c>
      <c r="G119" s="3" t="e">
        <f t="shared" si="7"/>
        <v>#N/A</v>
      </c>
      <c r="N119" s="91" t="str">
        <f t="shared" si="8"/>
        <v/>
      </c>
    </row>
    <row r="120" spans="5:14" x14ac:dyDescent="0.25">
      <c r="E120" s="2" t="e">
        <f t="shared" si="6"/>
        <v>#N/A</v>
      </c>
      <c r="G120" s="3" t="e">
        <f t="shared" si="7"/>
        <v>#N/A</v>
      </c>
      <c r="N120" s="91" t="str">
        <f t="shared" si="8"/>
        <v/>
      </c>
    </row>
    <row r="121" spans="5:14" x14ac:dyDescent="0.25">
      <c r="E121" s="2" t="e">
        <f t="shared" si="6"/>
        <v>#N/A</v>
      </c>
      <c r="G121" s="3" t="e">
        <f t="shared" si="7"/>
        <v>#N/A</v>
      </c>
      <c r="N121" s="91" t="str">
        <f t="shared" si="8"/>
        <v/>
      </c>
    </row>
    <row r="122" spans="5:14" x14ac:dyDescent="0.25">
      <c r="E122" s="2" t="e">
        <f t="shared" si="6"/>
        <v>#N/A</v>
      </c>
      <c r="G122" s="3" t="e">
        <f t="shared" si="7"/>
        <v>#N/A</v>
      </c>
      <c r="N122" s="91" t="str">
        <f t="shared" si="8"/>
        <v/>
      </c>
    </row>
    <row r="123" spans="5:14" x14ac:dyDescent="0.25">
      <c r="E123" s="2" t="e">
        <f t="shared" si="6"/>
        <v>#N/A</v>
      </c>
      <c r="G123" s="3" t="e">
        <f t="shared" si="7"/>
        <v>#N/A</v>
      </c>
      <c r="N123" s="91" t="str">
        <f t="shared" si="8"/>
        <v/>
      </c>
    </row>
    <row r="124" spans="5:14" x14ac:dyDescent="0.25">
      <c r="E124" s="2" t="e">
        <f t="shared" si="6"/>
        <v>#N/A</v>
      </c>
      <c r="G124" s="3" t="e">
        <f t="shared" si="7"/>
        <v>#N/A</v>
      </c>
      <c r="N124" s="91" t="str">
        <f t="shared" si="8"/>
        <v/>
      </c>
    </row>
    <row r="125" spans="5:14" x14ac:dyDescent="0.25">
      <c r="E125" s="2" t="e">
        <f t="shared" si="6"/>
        <v>#N/A</v>
      </c>
      <c r="G125" s="3" t="e">
        <f t="shared" si="7"/>
        <v>#N/A</v>
      </c>
      <c r="N125" s="91" t="str">
        <f t="shared" si="8"/>
        <v/>
      </c>
    </row>
    <row r="126" spans="5:14" x14ac:dyDescent="0.25">
      <c r="E126" s="2" t="e">
        <f t="shared" si="6"/>
        <v>#N/A</v>
      </c>
      <c r="G126" s="3" t="e">
        <f t="shared" si="7"/>
        <v>#N/A</v>
      </c>
      <c r="N126" s="91" t="str">
        <f t="shared" si="8"/>
        <v/>
      </c>
    </row>
    <row r="127" spans="5:14" x14ac:dyDescent="0.25">
      <c r="E127" s="2" t="e">
        <f t="shared" si="6"/>
        <v>#N/A</v>
      </c>
      <c r="G127" s="3" t="e">
        <f t="shared" si="7"/>
        <v>#N/A</v>
      </c>
      <c r="N127" s="91" t="str">
        <f t="shared" si="8"/>
        <v/>
      </c>
    </row>
    <row r="128" spans="5:14" x14ac:dyDescent="0.25">
      <c r="E128" s="2" t="e">
        <f t="shared" si="6"/>
        <v>#N/A</v>
      </c>
      <c r="G128" s="3" t="e">
        <f t="shared" si="7"/>
        <v>#N/A</v>
      </c>
      <c r="N128" s="91" t="str">
        <f t="shared" si="8"/>
        <v/>
      </c>
    </row>
    <row r="129" spans="5:15" x14ac:dyDescent="0.25">
      <c r="E129" s="2" t="e">
        <f t="shared" si="6"/>
        <v>#N/A</v>
      </c>
      <c r="G129" s="3" t="e">
        <f t="shared" si="7"/>
        <v>#N/A</v>
      </c>
      <c r="N129" s="91" t="str">
        <f t="shared" si="8"/>
        <v/>
      </c>
    </row>
    <row r="130" spans="5:15" x14ac:dyDescent="0.25">
      <c r="E130" s="2" t="e">
        <f t="shared" si="6"/>
        <v>#N/A</v>
      </c>
      <c r="G130" s="3" t="e">
        <f t="shared" si="7"/>
        <v>#N/A</v>
      </c>
      <c r="N130" s="91" t="str">
        <f t="shared" si="8"/>
        <v/>
      </c>
    </row>
    <row r="131" spans="5:15" x14ac:dyDescent="0.25">
      <c r="E131" s="2" t="e">
        <f t="shared" si="6"/>
        <v>#N/A</v>
      </c>
      <c r="G131" s="3" t="e">
        <f t="shared" si="7"/>
        <v>#N/A</v>
      </c>
      <c r="N131" s="91" t="str">
        <f t="shared" si="8"/>
        <v/>
      </c>
    </row>
    <row r="132" spans="5:15" x14ac:dyDescent="0.25">
      <c r="E132" s="2" t="e">
        <f t="shared" si="6"/>
        <v>#N/A</v>
      </c>
      <c r="G132" s="3" t="e">
        <f t="shared" si="7"/>
        <v>#N/A</v>
      </c>
      <c r="N132" s="91" t="str">
        <f t="shared" si="8"/>
        <v/>
      </c>
    </row>
    <row r="133" spans="5:15" x14ac:dyDescent="0.25">
      <c r="E133" s="2" t="e">
        <f t="shared" ref="E133:E196" si="9">VLOOKUP(D133,TabCat,2,FALSE)</f>
        <v>#N/A</v>
      </c>
      <c r="G133" s="3" t="e">
        <f t="shared" ref="G133:G196" si="10">VLOOKUP(F133,TabFour,2,FALSE)</f>
        <v>#N/A</v>
      </c>
      <c r="N133" s="91" t="str">
        <f t="shared" si="8"/>
        <v/>
      </c>
    </row>
    <row r="134" spans="5:15" x14ac:dyDescent="0.25">
      <c r="E134" s="2" t="e">
        <f t="shared" si="9"/>
        <v>#N/A</v>
      </c>
      <c r="G134" s="3" t="e">
        <f t="shared" si="10"/>
        <v>#N/A</v>
      </c>
      <c r="N134" s="91" t="str">
        <f t="shared" si="8"/>
        <v/>
      </c>
      <c r="O134" s="105"/>
    </row>
    <row r="135" spans="5:15" x14ac:dyDescent="0.25">
      <c r="E135" s="2" t="e">
        <f t="shared" si="9"/>
        <v>#N/A</v>
      </c>
      <c r="G135" s="3" t="e">
        <f t="shared" si="10"/>
        <v>#N/A</v>
      </c>
      <c r="N135" s="91" t="str">
        <f t="shared" si="8"/>
        <v/>
      </c>
      <c r="O135" s="105"/>
    </row>
    <row r="136" spans="5:15" x14ac:dyDescent="0.25">
      <c r="E136" s="2" t="e">
        <f t="shared" si="9"/>
        <v>#N/A</v>
      </c>
      <c r="G136" s="3" t="e">
        <f t="shared" si="10"/>
        <v>#N/A</v>
      </c>
      <c r="N136" s="91" t="str">
        <f t="shared" si="8"/>
        <v/>
      </c>
      <c r="O136" s="105"/>
    </row>
    <row r="137" spans="5:15" x14ac:dyDescent="0.25">
      <c r="E137" s="2" t="e">
        <f t="shared" si="9"/>
        <v>#N/A</v>
      </c>
      <c r="G137" s="3" t="e">
        <f t="shared" si="10"/>
        <v>#N/A</v>
      </c>
      <c r="N137" s="91" t="str">
        <f t="shared" si="8"/>
        <v/>
      </c>
      <c r="O137" s="105"/>
    </row>
    <row r="138" spans="5:15" x14ac:dyDescent="0.25">
      <c r="E138" s="2" t="e">
        <f t="shared" si="9"/>
        <v>#N/A</v>
      </c>
      <c r="G138" s="3" t="e">
        <f t="shared" si="10"/>
        <v>#N/A</v>
      </c>
      <c r="N138" s="91" t="str">
        <f t="shared" si="8"/>
        <v/>
      </c>
      <c r="O138" s="105"/>
    </row>
    <row r="139" spans="5:15" x14ac:dyDescent="0.25">
      <c r="E139" s="2" t="e">
        <f t="shared" si="9"/>
        <v>#N/A</v>
      </c>
      <c r="G139" s="3" t="e">
        <f t="shared" si="10"/>
        <v>#N/A</v>
      </c>
      <c r="N139" s="91" t="str">
        <f t="shared" si="8"/>
        <v/>
      </c>
      <c r="O139" s="105"/>
    </row>
    <row r="140" spans="5:15" x14ac:dyDescent="0.25">
      <c r="E140" s="2" t="e">
        <f t="shared" si="9"/>
        <v>#N/A</v>
      </c>
      <c r="G140" s="3" t="e">
        <f t="shared" si="10"/>
        <v>#N/A</v>
      </c>
      <c r="N140" s="91" t="str">
        <f t="shared" si="8"/>
        <v/>
      </c>
      <c r="O140" s="105"/>
    </row>
    <row r="141" spans="5:15" x14ac:dyDescent="0.25">
      <c r="E141" s="2" t="e">
        <f t="shared" si="9"/>
        <v>#N/A</v>
      </c>
      <c r="G141" s="3" t="e">
        <f t="shared" si="10"/>
        <v>#N/A</v>
      </c>
      <c r="N141" s="91" t="str">
        <f t="shared" si="8"/>
        <v/>
      </c>
      <c r="O141" s="105"/>
    </row>
    <row r="142" spans="5:15" x14ac:dyDescent="0.25">
      <c r="E142" s="2" t="e">
        <f t="shared" si="9"/>
        <v>#N/A</v>
      </c>
      <c r="G142" s="3" t="e">
        <f t="shared" si="10"/>
        <v>#N/A</v>
      </c>
      <c r="N142" s="91" t="str">
        <f t="shared" si="8"/>
        <v/>
      </c>
      <c r="O142" s="105"/>
    </row>
    <row r="143" spans="5:15" x14ac:dyDescent="0.25">
      <c r="E143" s="2" t="e">
        <f t="shared" si="9"/>
        <v>#N/A</v>
      </c>
      <c r="G143" s="3" t="e">
        <f t="shared" si="10"/>
        <v>#N/A</v>
      </c>
      <c r="N143" s="91" t="str">
        <f t="shared" si="8"/>
        <v/>
      </c>
      <c r="O143" s="105"/>
    </row>
    <row r="144" spans="5:15" x14ac:dyDescent="0.25">
      <c r="E144" s="2" t="e">
        <f t="shared" si="9"/>
        <v>#N/A</v>
      </c>
      <c r="G144" s="3" t="e">
        <f t="shared" si="10"/>
        <v>#N/A</v>
      </c>
      <c r="N144" s="91" t="str">
        <f t="shared" si="8"/>
        <v/>
      </c>
      <c r="O144" s="105"/>
    </row>
    <row r="145" spans="5:15" x14ac:dyDescent="0.25">
      <c r="E145" s="2" t="e">
        <f t="shared" si="9"/>
        <v>#N/A</v>
      </c>
      <c r="G145" s="3" t="e">
        <f t="shared" si="10"/>
        <v>#N/A</v>
      </c>
      <c r="N145" s="91" t="str">
        <f t="shared" si="8"/>
        <v/>
      </c>
      <c r="O145" s="105"/>
    </row>
    <row r="146" spans="5:15" x14ac:dyDescent="0.25">
      <c r="E146" s="2" t="e">
        <f t="shared" si="9"/>
        <v>#N/A</v>
      </c>
      <c r="G146" s="3" t="e">
        <f t="shared" si="10"/>
        <v>#N/A</v>
      </c>
      <c r="N146" s="91" t="str">
        <f t="shared" si="8"/>
        <v/>
      </c>
      <c r="O146" s="105"/>
    </row>
    <row r="147" spans="5:15" x14ac:dyDescent="0.25">
      <c r="E147" s="2" t="e">
        <f t="shared" si="9"/>
        <v>#N/A</v>
      </c>
      <c r="G147" s="3" t="e">
        <f t="shared" si="10"/>
        <v>#N/A</v>
      </c>
      <c r="N147" s="91" t="str">
        <f t="shared" si="8"/>
        <v/>
      </c>
      <c r="O147" s="105"/>
    </row>
    <row r="148" spans="5:15" x14ac:dyDescent="0.25">
      <c r="E148" s="2" t="e">
        <f t="shared" si="9"/>
        <v>#N/A</v>
      </c>
      <c r="G148" s="3" t="e">
        <f t="shared" si="10"/>
        <v>#N/A</v>
      </c>
      <c r="N148" s="91" t="str">
        <f t="shared" si="8"/>
        <v/>
      </c>
      <c r="O148" s="105"/>
    </row>
    <row r="149" spans="5:15" x14ac:dyDescent="0.25">
      <c r="E149" s="2" t="e">
        <f t="shared" si="9"/>
        <v>#N/A</v>
      </c>
      <c r="G149" s="3" t="e">
        <f t="shared" si="10"/>
        <v>#N/A</v>
      </c>
      <c r="N149" s="91" t="str">
        <f t="shared" si="8"/>
        <v/>
      </c>
      <c r="O149" s="105"/>
    </row>
    <row r="150" spans="5:15" x14ac:dyDescent="0.25">
      <c r="E150" s="2" t="e">
        <f t="shared" si="9"/>
        <v>#N/A</v>
      </c>
      <c r="G150" s="3" t="e">
        <f t="shared" si="10"/>
        <v>#N/A</v>
      </c>
      <c r="N150" s="91" t="str">
        <f t="shared" si="8"/>
        <v/>
      </c>
      <c r="O150" s="105"/>
    </row>
    <row r="151" spans="5:15" x14ac:dyDescent="0.25">
      <c r="E151" s="2" t="e">
        <f t="shared" si="9"/>
        <v>#N/A</v>
      </c>
      <c r="G151" s="3" t="e">
        <f t="shared" si="10"/>
        <v>#N/A</v>
      </c>
      <c r="N151" s="91" t="str">
        <f t="shared" si="8"/>
        <v/>
      </c>
      <c r="O151" s="105"/>
    </row>
    <row r="152" spans="5:15" x14ac:dyDescent="0.25">
      <c r="E152" s="2" t="e">
        <f t="shared" si="9"/>
        <v>#N/A</v>
      </c>
      <c r="G152" s="3" t="e">
        <f t="shared" si="10"/>
        <v>#N/A</v>
      </c>
      <c r="N152" s="91" t="str">
        <f t="shared" si="8"/>
        <v/>
      </c>
      <c r="O152" s="105"/>
    </row>
    <row r="153" spans="5:15" x14ac:dyDescent="0.25">
      <c r="E153" s="2" t="e">
        <f t="shared" si="9"/>
        <v>#N/A</v>
      </c>
      <c r="G153" s="3" t="e">
        <f t="shared" si="10"/>
        <v>#N/A</v>
      </c>
      <c r="N153" s="91" t="str">
        <f t="shared" si="8"/>
        <v/>
      </c>
      <c r="O153" s="105"/>
    </row>
    <row r="154" spans="5:15" x14ac:dyDescent="0.25">
      <c r="E154" s="2" t="e">
        <f t="shared" si="9"/>
        <v>#N/A</v>
      </c>
      <c r="G154" s="3" t="e">
        <f t="shared" si="10"/>
        <v>#N/A</v>
      </c>
      <c r="N154" s="91" t="str">
        <f t="shared" si="8"/>
        <v/>
      </c>
      <c r="O154" s="105"/>
    </row>
    <row r="155" spans="5:15" x14ac:dyDescent="0.25">
      <c r="E155" s="2" t="e">
        <f t="shared" si="9"/>
        <v>#N/A</v>
      </c>
      <c r="G155" s="3" t="e">
        <f t="shared" si="10"/>
        <v>#N/A</v>
      </c>
      <c r="N155" s="91" t="str">
        <f t="shared" si="8"/>
        <v/>
      </c>
      <c r="O155" s="105"/>
    </row>
    <row r="156" spans="5:15" x14ac:dyDescent="0.25">
      <c r="E156" s="2" t="e">
        <f t="shared" si="9"/>
        <v>#N/A</v>
      </c>
      <c r="G156" s="3" t="e">
        <f t="shared" si="10"/>
        <v>#N/A</v>
      </c>
      <c r="N156" s="91" t="str">
        <f t="shared" si="8"/>
        <v/>
      </c>
      <c r="O156" s="105"/>
    </row>
    <row r="157" spans="5:15" x14ac:dyDescent="0.25">
      <c r="E157" s="2" t="e">
        <f t="shared" si="9"/>
        <v>#N/A</v>
      </c>
      <c r="G157" s="3" t="e">
        <f t="shared" si="10"/>
        <v>#N/A</v>
      </c>
      <c r="N157" s="91" t="str">
        <f t="shared" si="8"/>
        <v/>
      </c>
      <c r="O157" s="105"/>
    </row>
    <row r="158" spans="5:15" x14ac:dyDescent="0.25">
      <c r="E158" s="2" t="e">
        <f t="shared" si="9"/>
        <v>#N/A</v>
      </c>
      <c r="G158" s="3" t="e">
        <f t="shared" si="10"/>
        <v>#N/A</v>
      </c>
      <c r="N158" s="91" t="str">
        <f t="shared" si="8"/>
        <v/>
      </c>
      <c r="O158" s="105"/>
    </row>
    <row r="159" spans="5:15" x14ac:dyDescent="0.25">
      <c r="E159" s="2" t="e">
        <f t="shared" si="9"/>
        <v>#N/A</v>
      </c>
      <c r="G159" s="3" t="e">
        <f t="shared" si="10"/>
        <v>#N/A</v>
      </c>
      <c r="N159" s="91" t="str">
        <f t="shared" si="8"/>
        <v/>
      </c>
      <c r="O159" s="105"/>
    </row>
    <row r="160" spans="5:15" x14ac:dyDescent="0.25">
      <c r="E160" s="2" t="e">
        <f t="shared" si="9"/>
        <v>#N/A</v>
      </c>
      <c r="G160" s="3" t="e">
        <f t="shared" si="10"/>
        <v>#N/A</v>
      </c>
      <c r="N160" s="91" t="str">
        <f t="shared" si="8"/>
        <v/>
      </c>
      <c r="O160" s="105"/>
    </row>
    <row r="161" spans="5:15" x14ac:dyDescent="0.25">
      <c r="E161" s="2" t="e">
        <f t="shared" si="9"/>
        <v>#N/A</v>
      </c>
      <c r="G161" s="3" t="e">
        <f t="shared" si="10"/>
        <v>#N/A</v>
      </c>
      <c r="N161" s="91" t="str">
        <f t="shared" si="8"/>
        <v/>
      </c>
      <c r="O161" s="105"/>
    </row>
    <row r="162" spans="5:15" x14ac:dyDescent="0.25">
      <c r="E162" s="2" t="e">
        <f t="shared" si="9"/>
        <v>#N/A</v>
      </c>
      <c r="G162" s="3" t="e">
        <f t="shared" si="10"/>
        <v>#N/A</v>
      </c>
      <c r="N162" s="91" t="str">
        <f t="shared" si="8"/>
        <v/>
      </c>
      <c r="O162" s="105"/>
    </row>
    <row r="163" spans="5:15" x14ac:dyDescent="0.25">
      <c r="E163" s="2" t="e">
        <f t="shared" si="9"/>
        <v>#N/A</v>
      </c>
      <c r="G163" s="3" t="e">
        <f t="shared" si="10"/>
        <v>#N/A</v>
      </c>
      <c r="N163" s="91" t="str">
        <f t="shared" ref="N163:N203" si="11">IF(ISBLANK(O163),"",TEXT(O163,"aaaamm"))</f>
        <v/>
      </c>
      <c r="O163" s="105"/>
    </row>
    <row r="164" spans="5:15" x14ac:dyDescent="0.25">
      <c r="E164" s="2" t="e">
        <f t="shared" si="9"/>
        <v>#N/A</v>
      </c>
      <c r="G164" s="3" t="e">
        <f t="shared" si="10"/>
        <v>#N/A</v>
      </c>
      <c r="N164" s="91" t="str">
        <f t="shared" si="11"/>
        <v/>
      </c>
      <c r="O164" s="105"/>
    </row>
    <row r="165" spans="5:15" x14ac:dyDescent="0.25">
      <c r="E165" s="2" t="e">
        <f t="shared" si="9"/>
        <v>#N/A</v>
      </c>
      <c r="G165" s="3" t="e">
        <f t="shared" si="10"/>
        <v>#N/A</v>
      </c>
      <c r="N165" s="91" t="str">
        <f t="shared" si="11"/>
        <v/>
      </c>
      <c r="O165" s="105"/>
    </row>
    <row r="166" spans="5:15" x14ac:dyDescent="0.25">
      <c r="E166" s="2" t="e">
        <f t="shared" si="9"/>
        <v>#N/A</v>
      </c>
      <c r="G166" s="3" t="e">
        <f t="shared" si="10"/>
        <v>#N/A</v>
      </c>
      <c r="N166" s="91" t="str">
        <f t="shared" si="11"/>
        <v/>
      </c>
      <c r="O166" s="105"/>
    </row>
    <row r="167" spans="5:15" x14ac:dyDescent="0.25">
      <c r="E167" s="2" t="e">
        <f t="shared" si="9"/>
        <v>#N/A</v>
      </c>
      <c r="G167" s="3" t="e">
        <f t="shared" si="10"/>
        <v>#N/A</v>
      </c>
      <c r="N167" s="91" t="str">
        <f t="shared" si="11"/>
        <v/>
      </c>
      <c r="O167" s="105"/>
    </row>
    <row r="168" spans="5:15" x14ac:dyDescent="0.25">
      <c r="E168" s="2" t="e">
        <f t="shared" si="9"/>
        <v>#N/A</v>
      </c>
      <c r="G168" s="3" t="e">
        <f t="shared" si="10"/>
        <v>#N/A</v>
      </c>
      <c r="N168" s="91" t="str">
        <f t="shared" si="11"/>
        <v/>
      </c>
      <c r="O168" s="105"/>
    </row>
    <row r="169" spans="5:15" x14ac:dyDescent="0.25">
      <c r="E169" s="2" t="e">
        <f t="shared" si="9"/>
        <v>#N/A</v>
      </c>
      <c r="G169" s="3" t="e">
        <f t="shared" si="10"/>
        <v>#N/A</v>
      </c>
      <c r="N169" s="91" t="str">
        <f t="shared" si="11"/>
        <v/>
      </c>
      <c r="O169" s="105"/>
    </row>
    <row r="170" spans="5:15" x14ac:dyDescent="0.25">
      <c r="E170" s="2" t="e">
        <f t="shared" si="9"/>
        <v>#N/A</v>
      </c>
      <c r="G170" s="3" t="e">
        <f t="shared" si="10"/>
        <v>#N/A</v>
      </c>
      <c r="N170" s="91" t="str">
        <f t="shared" si="11"/>
        <v/>
      </c>
      <c r="O170" s="105"/>
    </row>
    <row r="171" spans="5:15" x14ac:dyDescent="0.25">
      <c r="E171" s="2" t="e">
        <f t="shared" si="9"/>
        <v>#N/A</v>
      </c>
      <c r="G171" s="3" t="e">
        <f t="shared" si="10"/>
        <v>#N/A</v>
      </c>
      <c r="N171" s="91" t="str">
        <f t="shared" si="11"/>
        <v/>
      </c>
      <c r="O171" s="105"/>
    </row>
    <row r="172" spans="5:15" x14ac:dyDescent="0.25">
      <c r="E172" s="2" t="e">
        <f t="shared" si="9"/>
        <v>#N/A</v>
      </c>
      <c r="G172" s="3" t="e">
        <f t="shared" si="10"/>
        <v>#N/A</v>
      </c>
      <c r="N172" s="91" t="str">
        <f t="shared" si="11"/>
        <v/>
      </c>
      <c r="O172" s="105"/>
    </row>
    <row r="173" spans="5:15" x14ac:dyDescent="0.25">
      <c r="E173" s="2" t="e">
        <f t="shared" si="9"/>
        <v>#N/A</v>
      </c>
      <c r="G173" s="3" t="e">
        <f t="shared" si="10"/>
        <v>#N/A</v>
      </c>
      <c r="N173" s="91" t="str">
        <f t="shared" si="11"/>
        <v/>
      </c>
      <c r="O173" s="105"/>
    </row>
    <row r="174" spans="5:15" x14ac:dyDescent="0.25">
      <c r="E174" s="2" t="e">
        <f t="shared" si="9"/>
        <v>#N/A</v>
      </c>
      <c r="G174" s="3" t="e">
        <f t="shared" si="10"/>
        <v>#N/A</v>
      </c>
      <c r="N174" s="91" t="str">
        <f t="shared" si="11"/>
        <v/>
      </c>
      <c r="O174" s="105"/>
    </row>
    <row r="175" spans="5:15" x14ac:dyDescent="0.25">
      <c r="E175" s="2" t="e">
        <f t="shared" si="9"/>
        <v>#N/A</v>
      </c>
      <c r="G175" s="3" t="e">
        <f t="shared" si="10"/>
        <v>#N/A</v>
      </c>
      <c r="N175" s="91" t="str">
        <f t="shared" si="11"/>
        <v/>
      </c>
      <c r="O175" s="105"/>
    </row>
    <row r="176" spans="5:15" x14ac:dyDescent="0.25">
      <c r="E176" s="2" t="e">
        <f t="shared" si="9"/>
        <v>#N/A</v>
      </c>
      <c r="G176" s="3" t="e">
        <f t="shared" si="10"/>
        <v>#N/A</v>
      </c>
      <c r="N176" s="91" t="str">
        <f t="shared" si="11"/>
        <v/>
      </c>
      <c r="O176" s="105"/>
    </row>
    <row r="177" spans="5:15" x14ac:dyDescent="0.25">
      <c r="E177" s="2" t="e">
        <f t="shared" si="9"/>
        <v>#N/A</v>
      </c>
      <c r="G177" s="3" t="e">
        <f t="shared" si="10"/>
        <v>#N/A</v>
      </c>
      <c r="N177" s="91" t="str">
        <f t="shared" si="11"/>
        <v/>
      </c>
      <c r="O177" s="105"/>
    </row>
    <row r="178" spans="5:15" x14ac:dyDescent="0.25">
      <c r="E178" s="2" t="e">
        <f t="shared" si="9"/>
        <v>#N/A</v>
      </c>
      <c r="G178" s="3" t="e">
        <f t="shared" si="10"/>
        <v>#N/A</v>
      </c>
      <c r="N178" s="91" t="str">
        <f t="shared" si="11"/>
        <v/>
      </c>
      <c r="O178" s="105"/>
    </row>
    <row r="179" spans="5:15" x14ac:dyDescent="0.25">
      <c r="E179" s="2" t="e">
        <f t="shared" si="9"/>
        <v>#N/A</v>
      </c>
      <c r="G179" s="3" t="e">
        <f t="shared" si="10"/>
        <v>#N/A</v>
      </c>
      <c r="N179" s="91" t="str">
        <f t="shared" si="11"/>
        <v/>
      </c>
      <c r="O179" s="105"/>
    </row>
    <row r="180" spans="5:15" x14ac:dyDescent="0.25">
      <c r="E180" s="2" t="e">
        <f t="shared" si="9"/>
        <v>#N/A</v>
      </c>
      <c r="G180" s="3" t="e">
        <f t="shared" si="10"/>
        <v>#N/A</v>
      </c>
      <c r="N180" s="91" t="str">
        <f t="shared" si="11"/>
        <v/>
      </c>
      <c r="O180" s="105"/>
    </row>
    <row r="181" spans="5:15" x14ac:dyDescent="0.25">
      <c r="E181" s="2" t="e">
        <f t="shared" si="9"/>
        <v>#N/A</v>
      </c>
      <c r="G181" s="3" t="e">
        <f t="shared" si="10"/>
        <v>#N/A</v>
      </c>
      <c r="N181" s="91" t="str">
        <f t="shared" si="11"/>
        <v/>
      </c>
      <c r="O181" s="105"/>
    </row>
    <row r="182" spans="5:15" x14ac:dyDescent="0.25">
      <c r="E182" s="2" t="e">
        <f t="shared" si="9"/>
        <v>#N/A</v>
      </c>
      <c r="G182" s="3" t="e">
        <f t="shared" si="10"/>
        <v>#N/A</v>
      </c>
      <c r="N182" s="91" t="str">
        <f t="shared" si="11"/>
        <v/>
      </c>
      <c r="O182" s="105"/>
    </row>
    <row r="183" spans="5:15" x14ac:dyDescent="0.25">
      <c r="E183" s="2" t="e">
        <f t="shared" si="9"/>
        <v>#N/A</v>
      </c>
      <c r="G183" s="3" t="e">
        <f t="shared" si="10"/>
        <v>#N/A</v>
      </c>
      <c r="N183" s="91" t="str">
        <f t="shared" si="11"/>
        <v/>
      </c>
      <c r="O183" s="105"/>
    </row>
    <row r="184" spans="5:15" x14ac:dyDescent="0.25">
      <c r="E184" s="2" t="e">
        <f t="shared" si="9"/>
        <v>#N/A</v>
      </c>
      <c r="G184" s="3" t="e">
        <f t="shared" si="10"/>
        <v>#N/A</v>
      </c>
      <c r="N184" s="91" t="str">
        <f t="shared" si="11"/>
        <v/>
      </c>
      <c r="O184" s="105"/>
    </row>
    <row r="185" spans="5:15" x14ac:dyDescent="0.25">
      <c r="E185" s="2" t="e">
        <f t="shared" si="9"/>
        <v>#N/A</v>
      </c>
      <c r="G185" s="3" t="e">
        <f t="shared" si="10"/>
        <v>#N/A</v>
      </c>
      <c r="N185" s="91" t="str">
        <f t="shared" si="11"/>
        <v/>
      </c>
      <c r="O185" s="105"/>
    </row>
    <row r="186" spans="5:15" x14ac:dyDescent="0.25">
      <c r="E186" s="2" t="e">
        <f t="shared" si="9"/>
        <v>#N/A</v>
      </c>
      <c r="G186" s="3" t="e">
        <f t="shared" si="10"/>
        <v>#N/A</v>
      </c>
      <c r="N186" s="91" t="str">
        <f t="shared" si="11"/>
        <v/>
      </c>
      <c r="O186" s="105"/>
    </row>
    <row r="187" spans="5:15" x14ac:dyDescent="0.25">
      <c r="E187" s="2" t="e">
        <f t="shared" si="9"/>
        <v>#N/A</v>
      </c>
      <c r="G187" s="3" t="e">
        <f t="shared" si="10"/>
        <v>#N/A</v>
      </c>
      <c r="N187" s="91" t="str">
        <f t="shared" si="11"/>
        <v/>
      </c>
      <c r="O187" s="105"/>
    </row>
    <row r="188" spans="5:15" x14ac:dyDescent="0.25">
      <c r="E188" s="2" t="e">
        <f t="shared" si="9"/>
        <v>#N/A</v>
      </c>
      <c r="G188" s="3" t="e">
        <f t="shared" si="10"/>
        <v>#N/A</v>
      </c>
      <c r="N188" s="91" t="str">
        <f t="shared" si="11"/>
        <v/>
      </c>
      <c r="O188" s="105"/>
    </row>
    <row r="189" spans="5:15" x14ac:dyDescent="0.25">
      <c r="E189" s="2" t="e">
        <f t="shared" si="9"/>
        <v>#N/A</v>
      </c>
      <c r="G189" s="3" t="e">
        <f t="shared" si="10"/>
        <v>#N/A</v>
      </c>
      <c r="N189" s="91" t="str">
        <f t="shared" si="11"/>
        <v/>
      </c>
      <c r="O189" s="105"/>
    </row>
    <row r="190" spans="5:15" x14ac:dyDescent="0.25">
      <c r="E190" s="2" t="e">
        <f t="shared" si="9"/>
        <v>#N/A</v>
      </c>
      <c r="G190" s="3" t="e">
        <f t="shared" si="10"/>
        <v>#N/A</v>
      </c>
      <c r="N190" s="91" t="str">
        <f t="shared" si="11"/>
        <v/>
      </c>
      <c r="O190" s="105"/>
    </row>
    <row r="191" spans="5:15" x14ac:dyDescent="0.25">
      <c r="E191" s="2" t="e">
        <f t="shared" si="9"/>
        <v>#N/A</v>
      </c>
      <c r="G191" s="3" t="e">
        <f t="shared" si="10"/>
        <v>#N/A</v>
      </c>
      <c r="N191" s="91" t="str">
        <f t="shared" si="11"/>
        <v/>
      </c>
      <c r="O191" s="105"/>
    </row>
    <row r="192" spans="5:15" x14ac:dyDescent="0.25">
      <c r="E192" s="2" t="e">
        <f t="shared" si="9"/>
        <v>#N/A</v>
      </c>
      <c r="G192" s="3" t="e">
        <f t="shared" si="10"/>
        <v>#N/A</v>
      </c>
      <c r="N192" s="91" t="str">
        <f t="shared" si="11"/>
        <v/>
      </c>
      <c r="O192" s="105"/>
    </row>
    <row r="193" spans="5:15" x14ac:dyDescent="0.25">
      <c r="E193" s="2" t="e">
        <f t="shared" si="9"/>
        <v>#N/A</v>
      </c>
      <c r="G193" s="3" t="e">
        <f t="shared" si="10"/>
        <v>#N/A</v>
      </c>
      <c r="N193" s="91" t="str">
        <f t="shared" si="11"/>
        <v/>
      </c>
      <c r="O193" s="105"/>
    </row>
    <row r="194" spans="5:15" x14ac:dyDescent="0.25">
      <c r="E194" s="2" t="e">
        <f t="shared" si="9"/>
        <v>#N/A</v>
      </c>
      <c r="G194" s="3" t="e">
        <f t="shared" si="10"/>
        <v>#N/A</v>
      </c>
      <c r="N194" s="91" t="str">
        <f t="shared" si="11"/>
        <v/>
      </c>
      <c r="O194" s="105"/>
    </row>
    <row r="195" spans="5:15" x14ac:dyDescent="0.25">
      <c r="E195" s="2" t="e">
        <f t="shared" si="9"/>
        <v>#N/A</v>
      </c>
      <c r="G195" s="3" t="e">
        <f t="shared" si="10"/>
        <v>#N/A</v>
      </c>
      <c r="N195" s="91" t="str">
        <f t="shared" si="11"/>
        <v/>
      </c>
      <c r="O195" s="105"/>
    </row>
    <row r="196" spans="5:15" x14ac:dyDescent="0.25">
      <c r="E196" s="2" t="e">
        <f t="shared" si="9"/>
        <v>#N/A</v>
      </c>
      <c r="G196" s="3" t="e">
        <f t="shared" si="10"/>
        <v>#N/A</v>
      </c>
      <c r="N196" s="91" t="str">
        <f t="shared" si="11"/>
        <v/>
      </c>
      <c r="O196" s="105"/>
    </row>
    <row r="197" spans="5:15" x14ac:dyDescent="0.25">
      <c r="E197" s="2" t="e">
        <f t="shared" ref="E197:E260" si="12">VLOOKUP(D197,TabCat,2,FALSE)</f>
        <v>#N/A</v>
      </c>
      <c r="G197" s="3" t="e">
        <f t="shared" ref="G197:G260" si="13">VLOOKUP(F197,TabFour,2,FALSE)</f>
        <v>#N/A</v>
      </c>
      <c r="N197" s="91" t="str">
        <f t="shared" si="11"/>
        <v/>
      </c>
      <c r="O197" s="105"/>
    </row>
    <row r="198" spans="5:15" x14ac:dyDescent="0.25">
      <c r="E198" s="2" t="e">
        <f t="shared" si="12"/>
        <v>#N/A</v>
      </c>
      <c r="G198" s="3" t="e">
        <f t="shared" si="13"/>
        <v>#N/A</v>
      </c>
      <c r="N198" s="91" t="str">
        <f t="shared" si="11"/>
        <v/>
      </c>
      <c r="O198" s="105"/>
    </row>
    <row r="199" spans="5:15" x14ac:dyDescent="0.25">
      <c r="E199" s="2" t="e">
        <f t="shared" si="12"/>
        <v>#N/A</v>
      </c>
      <c r="G199" s="3" t="e">
        <f t="shared" si="13"/>
        <v>#N/A</v>
      </c>
      <c r="N199" s="91" t="str">
        <f t="shared" si="11"/>
        <v/>
      </c>
      <c r="O199" s="105"/>
    </row>
    <row r="200" spans="5:15" x14ac:dyDescent="0.25">
      <c r="E200" s="2" t="e">
        <f t="shared" si="12"/>
        <v>#N/A</v>
      </c>
      <c r="G200" s="3" t="e">
        <f t="shared" si="13"/>
        <v>#N/A</v>
      </c>
      <c r="N200" s="91" t="str">
        <f t="shared" si="11"/>
        <v/>
      </c>
      <c r="O200" s="105"/>
    </row>
    <row r="201" spans="5:15" x14ac:dyDescent="0.25">
      <c r="E201" s="2" t="e">
        <f t="shared" si="12"/>
        <v>#N/A</v>
      </c>
      <c r="G201" s="3" t="e">
        <f t="shared" si="13"/>
        <v>#N/A</v>
      </c>
      <c r="N201" s="91" t="str">
        <f t="shared" si="11"/>
        <v/>
      </c>
      <c r="O201" s="105"/>
    </row>
    <row r="202" spans="5:15" x14ac:dyDescent="0.25">
      <c r="E202" s="2" t="e">
        <f t="shared" si="12"/>
        <v>#N/A</v>
      </c>
      <c r="G202" s="3" t="e">
        <f t="shared" si="13"/>
        <v>#N/A</v>
      </c>
      <c r="N202" s="91" t="str">
        <f t="shared" si="11"/>
        <v/>
      </c>
      <c r="O202" s="105"/>
    </row>
    <row r="203" spans="5:15" x14ac:dyDescent="0.25">
      <c r="E203" s="2" t="e">
        <f t="shared" si="12"/>
        <v>#N/A</v>
      </c>
      <c r="G203" s="3" t="e">
        <f t="shared" si="13"/>
        <v>#N/A</v>
      </c>
      <c r="N203" s="91" t="str">
        <f t="shared" si="11"/>
        <v/>
      </c>
      <c r="O203" s="105"/>
    </row>
    <row r="204" spans="5:15" x14ac:dyDescent="0.25">
      <c r="E204" s="2" t="e">
        <f t="shared" si="12"/>
        <v>#N/A</v>
      </c>
      <c r="G204" s="3" t="e">
        <f t="shared" si="13"/>
        <v>#N/A</v>
      </c>
      <c r="O204" s="105"/>
    </row>
    <row r="205" spans="5:15" x14ac:dyDescent="0.25">
      <c r="E205" s="2" t="e">
        <f t="shared" si="12"/>
        <v>#N/A</v>
      </c>
      <c r="G205" s="3" t="e">
        <f t="shared" si="13"/>
        <v>#N/A</v>
      </c>
      <c r="O205" s="105"/>
    </row>
    <row r="206" spans="5:15" x14ac:dyDescent="0.25">
      <c r="E206" s="2" t="e">
        <f t="shared" si="12"/>
        <v>#N/A</v>
      </c>
      <c r="G206" s="3" t="e">
        <f t="shared" si="13"/>
        <v>#N/A</v>
      </c>
      <c r="O206" s="105"/>
    </row>
    <row r="207" spans="5:15" x14ac:dyDescent="0.25">
      <c r="E207" s="2" t="e">
        <f t="shared" si="12"/>
        <v>#N/A</v>
      </c>
      <c r="G207" s="3" t="e">
        <f t="shared" si="13"/>
        <v>#N/A</v>
      </c>
      <c r="O207" s="105"/>
    </row>
    <row r="208" spans="5:15" x14ac:dyDescent="0.25">
      <c r="E208" s="2" t="e">
        <f t="shared" si="12"/>
        <v>#N/A</v>
      </c>
      <c r="G208" s="3" t="e">
        <f t="shared" si="13"/>
        <v>#N/A</v>
      </c>
      <c r="O208" s="105"/>
    </row>
    <row r="209" spans="5:15" x14ac:dyDescent="0.25">
      <c r="E209" s="2" t="e">
        <f t="shared" si="12"/>
        <v>#N/A</v>
      </c>
      <c r="G209" s="3" t="e">
        <f t="shared" si="13"/>
        <v>#N/A</v>
      </c>
      <c r="O209" s="105"/>
    </row>
    <row r="210" spans="5:15" x14ac:dyDescent="0.25">
      <c r="E210" s="2" t="e">
        <f t="shared" si="12"/>
        <v>#N/A</v>
      </c>
      <c r="G210" s="3" t="e">
        <f t="shared" si="13"/>
        <v>#N/A</v>
      </c>
      <c r="O210" s="105"/>
    </row>
    <row r="211" spans="5:15" x14ac:dyDescent="0.25">
      <c r="E211" s="2" t="e">
        <f t="shared" si="12"/>
        <v>#N/A</v>
      </c>
      <c r="G211" s="3" t="e">
        <f t="shared" si="13"/>
        <v>#N/A</v>
      </c>
      <c r="O211" s="105"/>
    </row>
    <row r="212" spans="5:15" x14ac:dyDescent="0.25">
      <c r="E212" s="2" t="e">
        <f t="shared" si="12"/>
        <v>#N/A</v>
      </c>
      <c r="G212" s="3" t="e">
        <f t="shared" si="13"/>
        <v>#N/A</v>
      </c>
      <c r="O212" s="105"/>
    </row>
    <row r="213" spans="5:15" x14ac:dyDescent="0.25">
      <c r="E213" s="2" t="e">
        <f t="shared" si="12"/>
        <v>#N/A</v>
      </c>
      <c r="G213" s="3" t="e">
        <f t="shared" si="13"/>
        <v>#N/A</v>
      </c>
      <c r="O213" s="105"/>
    </row>
    <row r="214" spans="5:15" x14ac:dyDescent="0.25">
      <c r="E214" s="2" t="e">
        <f t="shared" si="12"/>
        <v>#N/A</v>
      </c>
      <c r="G214" s="3" t="e">
        <f t="shared" si="13"/>
        <v>#N/A</v>
      </c>
      <c r="O214" s="105"/>
    </row>
    <row r="215" spans="5:15" x14ac:dyDescent="0.25">
      <c r="E215" s="2" t="e">
        <f t="shared" si="12"/>
        <v>#N/A</v>
      </c>
      <c r="G215" s="3" t="e">
        <f t="shared" si="13"/>
        <v>#N/A</v>
      </c>
      <c r="O215" s="105"/>
    </row>
    <row r="216" spans="5:15" x14ac:dyDescent="0.25">
      <c r="E216" s="2" t="e">
        <f t="shared" si="12"/>
        <v>#N/A</v>
      </c>
      <c r="G216" s="3" t="e">
        <f t="shared" si="13"/>
        <v>#N/A</v>
      </c>
      <c r="O216" s="105"/>
    </row>
    <row r="217" spans="5:15" x14ac:dyDescent="0.25">
      <c r="E217" s="2" t="e">
        <f t="shared" si="12"/>
        <v>#N/A</v>
      </c>
      <c r="G217" s="3" t="e">
        <f t="shared" si="13"/>
        <v>#N/A</v>
      </c>
      <c r="O217" s="105"/>
    </row>
    <row r="218" spans="5:15" x14ac:dyDescent="0.25">
      <c r="E218" s="2" t="e">
        <f t="shared" si="12"/>
        <v>#N/A</v>
      </c>
      <c r="G218" s="3" t="e">
        <f t="shared" si="13"/>
        <v>#N/A</v>
      </c>
      <c r="O218" s="105"/>
    </row>
    <row r="219" spans="5:15" x14ac:dyDescent="0.25">
      <c r="E219" s="2" t="e">
        <f t="shared" si="12"/>
        <v>#N/A</v>
      </c>
      <c r="G219" s="3" t="e">
        <f t="shared" si="13"/>
        <v>#N/A</v>
      </c>
      <c r="O219" s="105"/>
    </row>
    <row r="220" spans="5:15" x14ac:dyDescent="0.25">
      <c r="E220" s="2" t="e">
        <f t="shared" si="12"/>
        <v>#N/A</v>
      </c>
      <c r="G220" s="3" t="e">
        <f t="shared" si="13"/>
        <v>#N/A</v>
      </c>
      <c r="O220" s="105"/>
    </row>
    <row r="221" spans="5:15" x14ac:dyDescent="0.25">
      <c r="E221" s="2" t="e">
        <f t="shared" si="12"/>
        <v>#N/A</v>
      </c>
      <c r="G221" s="3" t="e">
        <f t="shared" si="13"/>
        <v>#N/A</v>
      </c>
      <c r="O221" s="105"/>
    </row>
    <row r="222" spans="5:15" x14ac:dyDescent="0.25">
      <c r="E222" s="2" t="e">
        <f t="shared" si="12"/>
        <v>#N/A</v>
      </c>
      <c r="G222" s="3" t="e">
        <f t="shared" si="13"/>
        <v>#N/A</v>
      </c>
      <c r="O222" s="105"/>
    </row>
    <row r="223" spans="5:15" x14ac:dyDescent="0.25">
      <c r="E223" s="2" t="e">
        <f t="shared" si="12"/>
        <v>#N/A</v>
      </c>
      <c r="G223" s="3" t="e">
        <f t="shared" si="13"/>
        <v>#N/A</v>
      </c>
      <c r="O223" s="105"/>
    </row>
    <row r="224" spans="5:15" x14ac:dyDescent="0.25">
      <c r="E224" s="2" t="e">
        <f t="shared" si="12"/>
        <v>#N/A</v>
      </c>
      <c r="G224" s="3" t="e">
        <f t="shared" si="13"/>
        <v>#N/A</v>
      </c>
      <c r="O224" s="105"/>
    </row>
    <row r="225" spans="5:15" x14ac:dyDescent="0.25">
      <c r="E225" s="2" t="e">
        <f t="shared" si="12"/>
        <v>#N/A</v>
      </c>
      <c r="G225" s="3" t="e">
        <f t="shared" si="13"/>
        <v>#N/A</v>
      </c>
      <c r="O225" s="105"/>
    </row>
    <row r="226" spans="5:15" x14ac:dyDescent="0.25">
      <c r="E226" s="2" t="e">
        <f t="shared" si="12"/>
        <v>#N/A</v>
      </c>
      <c r="G226" s="3" t="e">
        <f t="shared" si="13"/>
        <v>#N/A</v>
      </c>
      <c r="O226" s="105"/>
    </row>
    <row r="227" spans="5:15" x14ac:dyDescent="0.25">
      <c r="E227" s="2" t="e">
        <f t="shared" si="12"/>
        <v>#N/A</v>
      </c>
      <c r="G227" s="3" t="e">
        <f t="shared" si="13"/>
        <v>#N/A</v>
      </c>
      <c r="O227" s="105"/>
    </row>
    <row r="228" spans="5:15" x14ac:dyDescent="0.25">
      <c r="E228" s="2" t="e">
        <f t="shared" si="12"/>
        <v>#N/A</v>
      </c>
      <c r="G228" s="3" t="e">
        <f t="shared" si="13"/>
        <v>#N/A</v>
      </c>
      <c r="O228" s="105"/>
    </row>
    <row r="229" spans="5:15" x14ac:dyDescent="0.25">
      <c r="E229" s="2" t="e">
        <f t="shared" si="12"/>
        <v>#N/A</v>
      </c>
      <c r="G229" s="3" t="e">
        <f t="shared" si="13"/>
        <v>#N/A</v>
      </c>
      <c r="O229" s="105"/>
    </row>
    <row r="230" spans="5:15" x14ac:dyDescent="0.25">
      <c r="E230" s="2" t="e">
        <f t="shared" si="12"/>
        <v>#N/A</v>
      </c>
      <c r="G230" s="3" t="e">
        <f t="shared" si="13"/>
        <v>#N/A</v>
      </c>
      <c r="O230" s="105"/>
    </row>
    <row r="231" spans="5:15" x14ac:dyDescent="0.25">
      <c r="E231" s="2" t="e">
        <f t="shared" si="12"/>
        <v>#N/A</v>
      </c>
      <c r="G231" s="3" t="e">
        <f t="shared" si="13"/>
        <v>#N/A</v>
      </c>
      <c r="O231" s="105"/>
    </row>
    <row r="232" spans="5:15" x14ac:dyDescent="0.25">
      <c r="E232" s="2" t="e">
        <f t="shared" si="12"/>
        <v>#N/A</v>
      </c>
      <c r="G232" s="3" t="e">
        <f t="shared" si="13"/>
        <v>#N/A</v>
      </c>
      <c r="O232" s="105"/>
    </row>
    <row r="233" spans="5:15" x14ac:dyDescent="0.25">
      <c r="E233" s="2" t="e">
        <f t="shared" si="12"/>
        <v>#N/A</v>
      </c>
      <c r="G233" s="3" t="e">
        <f t="shared" si="13"/>
        <v>#N/A</v>
      </c>
      <c r="O233" s="105"/>
    </row>
    <row r="234" spans="5:15" x14ac:dyDescent="0.25">
      <c r="E234" s="2" t="e">
        <f t="shared" si="12"/>
        <v>#N/A</v>
      </c>
      <c r="G234" s="3" t="e">
        <f t="shared" si="13"/>
        <v>#N/A</v>
      </c>
      <c r="O234" s="105"/>
    </row>
    <row r="235" spans="5:15" x14ac:dyDescent="0.25">
      <c r="E235" s="2" t="e">
        <f t="shared" si="12"/>
        <v>#N/A</v>
      </c>
      <c r="G235" s="3" t="e">
        <f t="shared" si="13"/>
        <v>#N/A</v>
      </c>
      <c r="O235" s="105"/>
    </row>
    <row r="236" spans="5:15" x14ac:dyDescent="0.25">
      <c r="E236" s="2" t="e">
        <f t="shared" si="12"/>
        <v>#N/A</v>
      </c>
      <c r="G236" s="3" t="e">
        <f t="shared" si="13"/>
        <v>#N/A</v>
      </c>
      <c r="O236" s="105"/>
    </row>
    <row r="237" spans="5:15" x14ac:dyDescent="0.25">
      <c r="E237" s="2" t="e">
        <f t="shared" si="12"/>
        <v>#N/A</v>
      </c>
      <c r="G237" s="3" t="e">
        <f t="shared" si="13"/>
        <v>#N/A</v>
      </c>
      <c r="O237" s="105"/>
    </row>
    <row r="238" spans="5:15" x14ac:dyDescent="0.25">
      <c r="E238" s="2" t="e">
        <f t="shared" si="12"/>
        <v>#N/A</v>
      </c>
      <c r="G238" s="3" t="e">
        <f t="shared" si="13"/>
        <v>#N/A</v>
      </c>
      <c r="O238" s="105"/>
    </row>
    <row r="239" spans="5:15" x14ac:dyDescent="0.25">
      <c r="E239" s="2" t="e">
        <f t="shared" si="12"/>
        <v>#N/A</v>
      </c>
      <c r="G239" s="3" t="e">
        <f t="shared" si="13"/>
        <v>#N/A</v>
      </c>
      <c r="O239" s="105"/>
    </row>
    <row r="240" spans="5:15" x14ac:dyDescent="0.25">
      <c r="E240" s="2" t="e">
        <f t="shared" si="12"/>
        <v>#N/A</v>
      </c>
      <c r="G240" s="3" t="e">
        <f t="shared" si="13"/>
        <v>#N/A</v>
      </c>
      <c r="O240" s="105"/>
    </row>
    <row r="241" spans="5:15" x14ac:dyDescent="0.25">
      <c r="E241" s="2" t="e">
        <f t="shared" si="12"/>
        <v>#N/A</v>
      </c>
      <c r="G241" s="3" t="e">
        <f t="shared" si="13"/>
        <v>#N/A</v>
      </c>
      <c r="O241" s="105"/>
    </row>
    <row r="242" spans="5:15" x14ac:dyDescent="0.25">
      <c r="E242" s="2" t="e">
        <f t="shared" si="12"/>
        <v>#N/A</v>
      </c>
      <c r="G242" s="3" t="e">
        <f t="shared" si="13"/>
        <v>#N/A</v>
      </c>
      <c r="O242" s="105"/>
    </row>
    <row r="243" spans="5:15" x14ac:dyDescent="0.25">
      <c r="E243" s="2" t="e">
        <f t="shared" si="12"/>
        <v>#N/A</v>
      </c>
      <c r="G243" s="3" t="e">
        <f t="shared" si="13"/>
        <v>#N/A</v>
      </c>
      <c r="O243" s="105"/>
    </row>
    <row r="244" spans="5:15" x14ac:dyDescent="0.25">
      <c r="E244" s="2" t="e">
        <f t="shared" si="12"/>
        <v>#N/A</v>
      </c>
      <c r="G244" s="3" t="e">
        <f t="shared" si="13"/>
        <v>#N/A</v>
      </c>
      <c r="O244" s="105"/>
    </row>
    <row r="245" spans="5:15" x14ac:dyDescent="0.25">
      <c r="E245" s="2" t="e">
        <f t="shared" si="12"/>
        <v>#N/A</v>
      </c>
      <c r="G245" s="3" t="e">
        <f t="shared" si="13"/>
        <v>#N/A</v>
      </c>
      <c r="O245" s="105"/>
    </row>
    <row r="246" spans="5:15" x14ac:dyDescent="0.25">
      <c r="E246" s="2" t="e">
        <f t="shared" si="12"/>
        <v>#N/A</v>
      </c>
      <c r="G246" s="3" t="e">
        <f t="shared" si="13"/>
        <v>#N/A</v>
      </c>
      <c r="O246" s="105"/>
    </row>
    <row r="247" spans="5:15" x14ac:dyDescent="0.25">
      <c r="E247" s="2" t="e">
        <f t="shared" si="12"/>
        <v>#N/A</v>
      </c>
      <c r="G247" s="3" t="e">
        <f t="shared" si="13"/>
        <v>#N/A</v>
      </c>
      <c r="O247" s="105"/>
    </row>
    <row r="248" spans="5:15" x14ac:dyDescent="0.25">
      <c r="E248" s="2" t="e">
        <f t="shared" si="12"/>
        <v>#N/A</v>
      </c>
      <c r="G248" s="3" t="e">
        <f t="shared" si="13"/>
        <v>#N/A</v>
      </c>
      <c r="O248" s="105"/>
    </row>
    <row r="249" spans="5:15" x14ac:dyDescent="0.25">
      <c r="E249" s="2" t="e">
        <f t="shared" si="12"/>
        <v>#N/A</v>
      </c>
      <c r="G249" s="3" t="e">
        <f t="shared" si="13"/>
        <v>#N/A</v>
      </c>
      <c r="O249" s="105"/>
    </row>
    <row r="250" spans="5:15" x14ac:dyDescent="0.25">
      <c r="E250" s="2" t="e">
        <f t="shared" si="12"/>
        <v>#N/A</v>
      </c>
      <c r="G250" s="3" t="e">
        <f t="shared" si="13"/>
        <v>#N/A</v>
      </c>
      <c r="O250" s="105"/>
    </row>
    <row r="251" spans="5:15" x14ac:dyDescent="0.25">
      <c r="E251" s="2" t="e">
        <f t="shared" si="12"/>
        <v>#N/A</v>
      </c>
      <c r="G251" s="3" t="e">
        <f t="shared" si="13"/>
        <v>#N/A</v>
      </c>
      <c r="O251" s="105"/>
    </row>
    <row r="252" spans="5:15" x14ac:dyDescent="0.25">
      <c r="E252" s="2" t="e">
        <f t="shared" si="12"/>
        <v>#N/A</v>
      </c>
      <c r="G252" s="3" t="e">
        <f t="shared" si="13"/>
        <v>#N/A</v>
      </c>
      <c r="O252" s="105"/>
    </row>
    <row r="253" spans="5:15" x14ac:dyDescent="0.25">
      <c r="E253" s="2" t="e">
        <f t="shared" si="12"/>
        <v>#N/A</v>
      </c>
      <c r="G253" s="3" t="e">
        <f t="shared" si="13"/>
        <v>#N/A</v>
      </c>
      <c r="O253" s="105"/>
    </row>
    <row r="254" spans="5:15" x14ac:dyDescent="0.25">
      <c r="E254" s="2" t="e">
        <f t="shared" si="12"/>
        <v>#N/A</v>
      </c>
      <c r="G254" s="3" t="e">
        <f t="shared" si="13"/>
        <v>#N/A</v>
      </c>
      <c r="O254" s="105"/>
    </row>
    <row r="255" spans="5:15" x14ac:dyDescent="0.25">
      <c r="E255" s="2" t="e">
        <f t="shared" si="12"/>
        <v>#N/A</v>
      </c>
      <c r="G255" s="3" t="e">
        <f t="shared" si="13"/>
        <v>#N/A</v>
      </c>
      <c r="O255" s="105"/>
    </row>
    <row r="256" spans="5:15" x14ac:dyDescent="0.25">
      <c r="E256" s="2" t="e">
        <f t="shared" si="12"/>
        <v>#N/A</v>
      </c>
      <c r="G256" s="3" t="e">
        <f t="shared" si="13"/>
        <v>#N/A</v>
      </c>
      <c r="O256" s="105"/>
    </row>
    <row r="257" spans="5:15" x14ac:dyDescent="0.25">
      <c r="E257" s="2" t="e">
        <f t="shared" si="12"/>
        <v>#N/A</v>
      </c>
      <c r="G257" s="3" t="e">
        <f t="shared" si="13"/>
        <v>#N/A</v>
      </c>
      <c r="O257" s="105"/>
    </row>
    <row r="258" spans="5:15" x14ac:dyDescent="0.25">
      <c r="E258" s="2" t="e">
        <f t="shared" si="12"/>
        <v>#N/A</v>
      </c>
      <c r="G258" s="3" t="e">
        <f t="shared" si="13"/>
        <v>#N/A</v>
      </c>
      <c r="O258" s="105"/>
    </row>
    <row r="259" spans="5:15" x14ac:dyDescent="0.25">
      <c r="E259" s="2" t="e">
        <f t="shared" si="12"/>
        <v>#N/A</v>
      </c>
      <c r="G259" s="3" t="e">
        <f t="shared" si="13"/>
        <v>#N/A</v>
      </c>
      <c r="O259" s="105"/>
    </row>
    <row r="260" spans="5:15" x14ac:dyDescent="0.25">
      <c r="E260" s="2" t="e">
        <f t="shared" si="12"/>
        <v>#N/A</v>
      </c>
      <c r="G260" s="3" t="e">
        <f t="shared" si="13"/>
        <v>#N/A</v>
      </c>
      <c r="O260" s="105"/>
    </row>
    <row r="261" spans="5:15" x14ac:dyDescent="0.25">
      <c r="E261" s="2" t="e">
        <f t="shared" ref="E261:E324" si="14">VLOOKUP(D261,TabCat,2,FALSE)</f>
        <v>#N/A</v>
      </c>
      <c r="G261" s="3" t="e">
        <f t="shared" ref="G261:G324" si="15">VLOOKUP(F261,TabFour,2,FALSE)</f>
        <v>#N/A</v>
      </c>
      <c r="O261" s="105"/>
    </row>
    <row r="262" spans="5:15" x14ac:dyDescent="0.25">
      <c r="E262" s="2" t="e">
        <f t="shared" si="14"/>
        <v>#N/A</v>
      </c>
      <c r="G262" s="3" t="e">
        <f t="shared" si="15"/>
        <v>#N/A</v>
      </c>
      <c r="O262" s="105"/>
    </row>
    <row r="263" spans="5:15" x14ac:dyDescent="0.25">
      <c r="E263" s="2" t="e">
        <f t="shared" si="14"/>
        <v>#N/A</v>
      </c>
      <c r="G263" s="3" t="e">
        <f t="shared" si="15"/>
        <v>#N/A</v>
      </c>
      <c r="O263" s="105"/>
    </row>
    <row r="264" spans="5:15" x14ac:dyDescent="0.25">
      <c r="E264" s="2" t="e">
        <f t="shared" si="14"/>
        <v>#N/A</v>
      </c>
      <c r="G264" s="3" t="e">
        <f t="shared" si="15"/>
        <v>#N/A</v>
      </c>
      <c r="O264" s="105"/>
    </row>
    <row r="265" spans="5:15" x14ac:dyDescent="0.25">
      <c r="E265" s="2" t="e">
        <f t="shared" si="14"/>
        <v>#N/A</v>
      </c>
      <c r="G265" s="3" t="e">
        <f t="shared" si="15"/>
        <v>#N/A</v>
      </c>
      <c r="O265" s="105"/>
    </row>
    <row r="266" spans="5:15" x14ac:dyDescent="0.25">
      <c r="E266" s="2" t="e">
        <f t="shared" si="14"/>
        <v>#N/A</v>
      </c>
      <c r="G266" s="3" t="e">
        <f t="shared" si="15"/>
        <v>#N/A</v>
      </c>
      <c r="O266" s="105"/>
    </row>
    <row r="267" spans="5:15" x14ac:dyDescent="0.25">
      <c r="E267" s="2" t="e">
        <f t="shared" si="14"/>
        <v>#N/A</v>
      </c>
      <c r="G267" s="3" t="e">
        <f t="shared" si="15"/>
        <v>#N/A</v>
      </c>
      <c r="O267" s="105"/>
    </row>
    <row r="268" spans="5:15" x14ac:dyDescent="0.25">
      <c r="E268" s="2" t="e">
        <f t="shared" si="14"/>
        <v>#N/A</v>
      </c>
      <c r="G268" s="3" t="e">
        <f t="shared" si="15"/>
        <v>#N/A</v>
      </c>
      <c r="O268" s="105"/>
    </row>
    <row r="269" spans="5:15" x14ac:dyDescent="0.25">
      <c r="E269" s="2" t="e">
        <f t="shared" si="14"/>
        <v>#N/A</v>
      </c>
      <c r="G269" s="3" t="e">
        <f t="shared" si="15"/>
        <v>#N/A</v>
      </c>
      <c r="O269" s="105"/>
    </row>
    <row r="270" spans="5:15" x14ac:dyDescent="0.25">
      <c r="E270" s="2" t="e">
        <f t="shared" si="14"/>
        <v>#N/A</v>
      </c>
      <c r="G270" s="3" t="e">
        <f t="shared" si="15"/>
        <v>#N/A</v>
      </c>
      <c r="O270" s="105"/>
    </row>
    <row r="271" spans="5:15" x14ac:dyDescent="0.25">
      <c r="E271" s="2" t="e">
        <f t="shared" si="14"/>
        <v>#N/A</v>
      </c>
      <c r="G271" s="3" t="e">
        <f t="shared" si="15"/>
        <v>#N/A</v>
      </c>
      <c r="O271" s="105"/>
    </row>
    <row r="272" spans="5:15" x14ac:dyDescent="0.25">
      <c r="E272" s="2" t="e">
        <f t="shared" si="14"/>
        <v>#N/A</v>
      </c>
      <c r="G272" s="3" t="e">
        <f t="shared" si="15"/>
        <v>#N/A</v>
      </c>
      <c r="O272" s="105"/>
    </row>
    <row r="273" spans="5:15" x14ac:dyDescent="0.25">
      <c r="E273" s="2" t="e">
        <f t="shared" si="14"/>
        <v>#N/A</v>
      </c>
      <c r="G273" s="3" t="e">
        <f t="shared" si="15"/>
        <v>#N/A</v>
      </c>
      <c r="O273" s="105"/>
    </row>
    <row r="274" spans="5:15" x14ac:dyDescent="0.25">
      <c r="E274" s="2" t="e">
        <f t="shared" si="14"/>
        <v>#N/A</v>
      </c>
      <c r="G274" s="3" t="e">
        <f t="shared" si="15"/>
        <v>#N/A</v>
      </c>
      <c r="O274" s="105"/>
    </row>
    <row r="275" spans="5:15" x14ac:dyDescent="0.25">
      <c r="E275" s="2" t="e">
        <f t="shared" si="14"/>
        <v>#N/A</v>
      </c>
      <c r="G275" s="3" t="e">
        <f t="shared" si="15"/>
        <v>#N/A</v>
      </c>
      <c r="O275" s="105"/>
    </row>
    <row r="276" spans="5:15" x14ac:dyDescent="0.25">
      <c r="E276" s="2" t="e">
        <f t="shared" si="14"/>
        <v>#N/A</v>
      </c>
      <c r="G276" s="3" t="e">
        <f t="shared" si="15"/>
        <v>#N/A</v>
      </c>
      <c r="O276" s="105"/>
    </row>
    <row r="277" spans="5:15" x14ac:dyDescent="0.25">
      <c r="E277" s="2" t="e">
        <f t="shared" si="14"/>
        <v>#N/A</v>
      </c>
      <c r="G277" s="3" t="e">
        <f t="shared" si="15"/>
        <v>#N/A</v>
      </c>
      <c r="O277" s="105"/>
    </row>
    <row r="278" spans="5:15" x14ac:dyDescent="0.25">
      <c r="E278" s="2" t="e">
        <f t="shared" si="14"/>
        <v>#N/A</v>
      </c>
      <c r="G278" s="3" t="e">
        <f t="shared" si="15"/>
        <v>#N/A</v>
      </c>
      <c r="O278" s="105"/>
    </row>
    <row r="279" spans="5:15" x14ac:dyDescent="0.25">
      <c r="E279" s="2" t="e">
        <f t="shared" si="14"/>
        <v>#N/A</v>
      </c>
      <c r="G279" s="3" t="e">
        <f t="shared" si="15"/>
        <v>#N/A</v>
      </c>
      <c r="O279" s="105"/>
    </row>
    <row r="280" spans="5:15" x14ac:dyDescent="0.25">
      <c r="E280" s="2" t="e">
        <f t="shared" si="14"/>
        <v>#N/A</v>
      </c>
      <c r="G280" s="3" t="e">
        <f t="shared" si="15"/>
        <v>#N/A</v>
      </c>
      <c r="O280" s="105"/>
    </row>
    <row r="281" spans="5:15" x14ac:dyDescent="0.25">
      <c r="E281" s="2" t="e">
        <f t="shared" si="14"/>
        <v>#N/A</v>
      </c>
      <c r="G281" s="3" t="e">
        <f t="shared" si="15"/>
        <v>#N/A</v>
      </c>
      <c r="O281" s="105"/>
    </row>
    <row r="282" spans="5:15" x14ac:dyDescent="0.25">
      <c r="E282" s="2" t="e">
        <f t="shared" si="14"/>
        <v>#N/A</v>
      </c>
      <c r="G282" s="3" t="e">
        <f t="shared" si="15"/>
        <v>#N/A</v>
      </c>
      <c r="O282" s="105"/>
    </row>
    <row r="283" spans="5:15" x14ac:dyDescent="0.25">
      <c r="E283" s="2" t="e">
        <f t="shared" si="14"/>
        <v>#N/A</v>
      </c>
      <c r="G283" s="3" t="e">
        <f t="shared" si="15"/>
        <v>#N/A</v>
      </c>
      <c r="O283" s="105"/>
    </row>
    <row r="284" spans="5:15" x14ac:dyDescent="0.25">
      <c r="E284" s="2" t="e">
        <f t="shared" si="14"/>
        <v>#N/A</v>
      </c>
      <c r="G284" s="3" t="e">
        <f t="shared" si="15"/>
        <v>#N/A</v>
      </c>
      <c r="O284" s="105"/>
    </row>
    <row r="285" spans="5:15" x14ac:dyDescent="0.25">
      <c r="E285" s="2" t="e">
        <f t="shared" si="14"/>
        <v>#N/A</v>
      </c>
      <c r="G285" s="3" t="e">
        <f t="shared" si="15"/>
        <v>#N/A</v>
      </c>
      <c r="O285" s="105"/>
    </row>
    <row r="286" spans="5:15" x14ac:dyDescent="0.25">
      <c r="E286" s="2" t="e">
        <f t="shared" si="14"/>
        <v>#N/A</v>
      </c>
      <c r="G286" s="3" t="e">
        <f t="shared" si="15"/>
        <v>#N/A</v>
      </c>
      <c r="O286" s="105"/>
    </row>
    <row r="287" spans="5:15" x14ac:dyDescent="0.25">
      <c r="E287" s="2" t="e">
        <f t="shared" si="14"/>
        <v>#N/A</v>
      </c>
      <c r="G287" s="3" t="e">
        <f t="shared" si="15"/>
        <v>#N/A</v>
      </c>
      <c r="O287" s="105"/>
    </row>
    <row r="288" spans="5:15" x14ac:dyDescent="0.25">
      <c r="E288" s="2" t="e">
        <f t="shared" si="14"/>
        <v>#N/A</v>
      </c>
      <c r="G288" s="3" t="e">
        <f t="shared" si="15"/>
        <v>#N/A</v>
      </c>
      <c r="O288" s="105"/>
    </row>
    <row r="289" spans="5:15" x14ac:dyDescent="0.25">
      <c r="E289" s="2" t="e">
        <f t="shared" si="14"/>
        <v>#N/A</v>
      </c>
      <c r="G289" s="3" t="e">
        <f t="shared" si="15"/>
        <v>#N/A</v>
      </c>
      <c r="O289" s="105"/>
    </row>
    <row r="290" spans="5:15" x14ac:dyDescent="0.25">
      <c r="E290" s="2" t="e">
        <f t="shared" si="14"/>
        <v>#N/A</v>
      </c>
      <c r="G290" s="3" t="e">
        <f t="shared" si="15"/>
        <v>#N/A</v>
      </c>
      <c r="O290" s="105"/>
    </row>
    <row r="291" spans="5:15" x14ac:dyDescent="0.25">
      <c r="E291" s="2" t="e">
        <f t="shared" si="14"/>
        <v>#N/A</v>
      </c>
      <c r="G291" s="3" t="e">
        <f t="shared" si="15"/>
        <v>#N/A</v>
      </c>
      <c r="O291" s="105"/>
    </row>
    <row r="292" spans="5:15" x14ac:dyDescent="0.25">
      <c r="E292" s="2" t="e">
        <f t="shared" si="14"/>
        <v>#N/A</v>
      </c>
      <c r="G292" s="3" t="e">
        <f t="shared" si="15"/>
        <v>#N/A</v>
      </c>
      <c r="O292" s="105"/>
    </row>
    <row r="293" spans="5:15" x14ac:dyDescent="0.25">
      <c r="E293" s="2" t="e">
        <f t="shared" si="14"/>
        <v>#N/A</v>
      </c>
      <c r="G293" s="3" t="e">
        <f t="shared" si="15"/>
        <v>#N/A</v>
      </c>
      <c r="O293" s="105"/>
    </row>
    <row r="294" spans="5:15" x14ac:dyDescent="0.25">
      <c r="E294" s="2" t="e">
        <f t="shared" si="14"/>
        <v>#N/A</v>
      </c>
      <c r="G294" s="3" t="e">
        <f t="shared" si="15"/>
        <v>#N/A</v>
      </c>
      <c r="O294" s="105"/>
    </row>
    <row r="295" spans="5:15" x14ac:dyDescent="0.25">
      <c r="E295" s="2" t="e">
        <f t="shared" si="14"/>
        <v>#N/A</v>
      </c>
      <c r="G295" s="3" t="e">
        <f t="shared" si="15"/>
        <v>#N/A</v>
      </c>
      <c r="O295" s="105"/>
    </row>
    <row r="296" spans="5:15" x14ac:dyDescent="0.25">
      <c r="E296" s="2" t="e">
        <f t="shared" si="14"/>
        <v>#N/A</v>
      </c>
      <c r="G296" s="3" t="e">
        <f t="shared" si="15"/>
        <v>#N/A</v>
      </c>
      <c r="O296" s="105"/>
    </row>
    <row r="297" spans="5:15" x14ac:dyDescent="0.25">
      <c r="E297" s="2" t="e">
        <f t="shared" si="14"/>
        <v>#N/A</v>
      </c>
      <c r="G297" s="3" t="e">
        <f t="shared" si="15"/>
        <v>#N/A</v>
      </c>
      <c r="O297" s="105"/>
    </row>
    <row r="298" spans="5:15" x14ac:dyDescent="0.25">
      <c r="E298" s="2" t="e">
        <f t="shared" si="14"/>
        <v>#N/A</v>
      </c>
      <c r="G298" s="3" t="e">
        <f t="shared" si="15"/>
        <v>#N/A</v>
      </c>
      <c r="O298" s="105"/>
    </row>
    <row r="299" spans="5:15" x14ac:dyDescent="0.25">
      <c r="E299" s="2" t="e">
        <f t="shared" si="14"/>
        <v>#N/A</v>
      </c>
      <c r="G299" s="3" t="e">
        <f t="shared" si="15"/>
        <v>#N/A</v>
      </c>
      <c r="O299" s="105"/>
    </row>
    <row r="300" spans="5:15" x14ac:dyDescent="0.25">
      <c r="E300" s="2" t="e">
        <f t="shared" si="14"/>
        <v>#N/A</v>
      </c>
      <c r="G300" s="3" t="e">
        <f t="shared" si="15"/>
        <v>#N/A</v>
      </c>
      <c r="O300" s="105"/>
    </row>
    <row r="301" spans="5:15" x14ac:dyDescent="0.25">
      <c r="E301" s="2" t="e">
        <f t="shared" si="14"/>
        <v>#N/A</v>
      </c>
      <c r="G301" s="3" t="e">
        <f t="shared" si="15"/>
        <v>#N/A</v>
      </c>
      <c r="O301" s="105"/>
    </row>
    <row r="302" spans="5:15" x14ac:dyDescent="0.25">
      <c r="E302" s="2" t="e">
        <f t="shared" si="14"/>
        <v>#N/A</v>
      </c>
      <c r="G302" s="3" t="e">
        <f t="shared" si="15"/>
        <v>#N/A</v>
      </c>
      <c r="O302" s="105"/>
    </row>
    <row r="303" spans="5:15" x14ac:dyDescent="0.25">
      <c r="E303" s="2" t="e">
        <f t="shared" si="14"/>
        <v>#N/A</v>
      </c>
      <c r="G303" s="3" t="e">
        <f t="shared" si="15"/>
        <v>#N/A</v>
      </c>
      <c r="O303" s="105"/>
    </row>
    <row r="304" spans="5:15" x14ac:dyDescent="0.25">
      <c r="E304" s="2" t="e">
        <f t="shared" si="14"/>
        <v>#N/A</v>
      </c>
      <c r="G304" s="3" t="e">
        <f t="shared" si="15"/>
        <v>#N/A</v>
      </c>
      <c r="O304" s="105"/>
    </row>
    <row r="305" spans="5:15" x14ac:dyDescent="0.25">
      <c r="E305" s="2" t="e">
        <f t="shared" si="14"/>
        <v>#N/A</v>
      </c>
      <c r="G305" s="3" t="e">
        <f t="shared" si="15"/>
        <v>#N/A</v>
      </c>
      <c r="O305" s="105"/>
    </row>
    <row r="306" spans="5:15" x14ac:dyDescent="0.25">
      <c r="E306" s="2" t="e">
        <f t="shared" si="14"/>
        <v>#N/A</v>
      </c>
      <c r="G306" s="3" t="e">
        <f t="shared" si="15"/>
        <v>#N/A</v>
      </c>
      <c r="O306" s="105"/>
    </row>
    <row r="307" spans="5:15" x14ac:dyDescent="0.25">
      <c r="E307" s="2" t="e">
        <f t="shared" si="14"/>
        <v>#N/A</v>
      </c>
      <c r="G307" s="3" t="e">
        <f t="shared" si="15"/>
        <v>#N/A</v>
      </c>
      <c r="O307" s="105"/>
    </row>
    <row r="308" spans="5:15" x14ac:dyDescent="0.25">
      <c r="E308" s="2" t="e">
        <f t="shared" si="14"/>
        <v>#N/A</v>
      </c>
      <c r="G308" s="3" t="e">
        <f t="shared" si="15"/>
        <v>#N/A</v>
      </c>
      <c r="O308" s="105"/>
    </row>
    <row r="309" spans="5:15" x14ac:dyDescent="0.25">
      <c r="E309" s="2" t="e">
        <f t="shared" si="14"/>
        <v>#N/A</v>
      </c>
      <c r="G309" s="3" t="e">
        <f t="shared" si="15"/>
        <v>#N/A</v>
      </c>
      <c r="O309" s="105"/>
    </row>
    <row r="310" spans="5:15" x14ac:dyDescent="0.25">
      <c r="E310" s="2" t="e">
        <f t="shared" si="14"/>
        <v>#N/A</v>
      </c>
      <c r="G310" s="3" t="e">
        <f t="shared" si="15"/>
        <v>#N/A</v>
      </c>
      <c r="O310" s="105"/>
    </row>
    <row r="311" spans="5:15" x14ac:dyDescent="0.25">
      <c r="E311" s="2" t="e">
        <f t="shared" si="14"/>
        <v>#N/A</v>
      </c>
      <c r="G311" s="3" t="e">
        <f t="shared" si="15"/>
        <v>#N/A</v>
      </c>
      <c r="O311" s="105"/>
    </row>
    <row r="312" spans="5:15" x14ac:dyDescent="0.25">
      <c r="E312" s="2" t="e">
        <f t="shared" si="14"/>
        <v>#N/A</v>
      </c>
      <c r="G312" s="3" t="e">
        <f t="shared" si="15"/>
        <v>#N/A</v>
      </c>
      <c r="O312" s="105"/>
    </row>
    <row r="313" spans="5:15" x14ac:dyDescent="0.25">
      <c r="E313" s="2" t="e">
        <f t="shared" si="14"/>
        <v>#N/A</v>
      </c>
      <c r="G313" s="3" t="e">
        <f t="shared" si="15"/>
        <v>#N/A</v>
      </c>
      <c r="O313" s="105"/>
    </row>
    <row r="314" spans="5:15" x14ac:dyDescent="0.25">
      <c r="E314" s="2" t="e">
        <f t="shared" si="14"/>
        <v>#N/A</v>
      </c>
      <c r="G314" s="3" t="e">
        <f t="shared" si="15"/>
        <v>#N/A</v>
      </c>
    </row>
    <row r="315" spans="5:15" x14ac:dyDescent="0.25">
      <c r="E315" s="2" t="e">
        <f t="shared" si="14"/>
        <v>#N/A</v>
      </c>
      <c r="G315" s="3" t="e">
        <f t="shared" si="15"/>
        <v>#N/A</v>
      </c>
    </row>
    <row r="316" spans="5:15" x14ac:dyDescent="0.25">
      <c r="E316" s="2" t="e">
        <f t="shared" si="14"/>
        <v>#N/A</v>
      </c>
      <c r="G316" s="3" t="e">
        <f t="shared" si="15"/>
        <v>#N/A</v>
      </c>
    </row>
    <row r="317" spans="5:15" x14ac:dyDescent="0.25">
      <c r="E317" s="2" t="e">
        <f t="shared" si="14"/>
        <v>#N/A</v>
      </c>
      <c r="G317" s="3" t="e">
        <f t="shared" si="15"/>
        <v>#N/A</v>
      </c>
    </row>
    <row r="318" spans="5:15" x14ac:dyDescent="0.25">
      <c r="E318" s="2" t="e">
        <f t="shared" si="14"/>
        <v>#N/A</v>
      </c>
      <c r="G318" s="3" t="e">
        <f t="shared" si="15"/>
        <v>#N/A</v>
      </c>
    </row>
    <row r="319" spans="5:15" x14ac:dyDescent="0.25">
      <c r="E319" s="2" t="e">
        <f t="shared" si="14"/>
        <v>#N/A</v>
      </c>
      <c r="G319" s="3" t="e">
        <f t="shared" si="15"/>
        <v>#N/A</v>
      </c>
    </row>
    <row r="320" spans="5:15" x14ac:dyDescent="0.25">
      <c r="E320" s="2" t="e">
        <f t="shared" si="14"/>
        <v>#N/A</v>
      </c>
      <c r="G320" s="3" t="e">
        <f t="shared" si="15"/>
        <v>#N/A</v>
      </c>
    </row>
    <row r="321" spans="5:7" x14ac:dyDescent="0.25">
      <c r="E321" s="2" t="e">
        <f t="shared" si="14"/>
        <v>#N/A</v>
      </c>
      <c r="G321" s="3" t="e">
        <f t="shared" si="15"/>
        <v>#N/A</v>
      </c>
    </row>
    <row r="322" spans="5:7" x14ac:dyDescent="0.25">
      <c r="E322" s="2" t="e">
        <f t="shared" si="14"/>
        <v>#N/A</v>
      </c>
      <c r="G322" s="3" t="e">
        <f t="shared" si="15"/>
        <v>#N/A</v>
      </c>
    </row>
    <row r="323" spans="5:7" x14ac:dyDescent="0.25">
      <c r="E323" s="2" t="e">
        <f t="shared" si="14"/>
        <v>#N/A</v>
      </c>
      <c r="G323" s="3" t="e">
        <f t="shared" si="15"/>
        <v>#N/A</v>
      </c>
    </row>
    <row r="324" spans="5:7" x14ac:dyDescent="0.25">
      <c r="E324" s="2" t="e">
        <f t="shared" si="14"/>
        <v>#N/A</v>
      </c>
      <c r="G324" s="3" t="e">
        <f t="shared" si="15"/>
        <v>#N/A</v>
      </c>
    </row>
    <row r="325" spans="5:7" x14ac:dyDescent="0.25">
      <c r="E325" s="2" t="e">
        <f t="shared" ref="E325:E388" si="16">VLOOKUP(D325,TabCat,2,FALSE)</f>
        <v>#N/A</v>
      </c>
      <c r="G325" s="3" t="e">
        <f t="shared" ref="G325:G388" si="17">VLOOKUP(F325,TabFour,2,FALSE)</f>
        <v>#N/A</v>
      </c>
    </row>
    <row r="326" spans="5:7" x14ac:dyDescent="0.25">
      <c r="E326" s="2" t="e">
        <f t="shared" si="16"/>
        <v>#N/A</v>
      </c>
      <c r="G326" s="3" t="e">
        <f t="shared" si="17"/>
        <v>#N/A</v>
      </c>
    </row>
    <row r="327" spans="5:7" x14ac:dyDescent="0.25">
      <c r="E327" s="2" t="e">
        <f t="shared" si="16"/>
        <v>#N/A</v>
      </c>
      <c r="G327" s="3" t="e">
        <f t="shared" si="17"/>
        <v>#N/A</v>
      </c>
    </row>
    <row r="328" spans="5:7" x14ac:dyDescent="0.25">
      <c r="E328" s="2" t="e">
        <f t="shared" si="16"/>
        <v>#N/A</v>
      </c>
      <c r="G328" s="3" t="e">
        <f t="shared" si="17"/>
        <v>#N/A</v>
      </c>
    </row>
    <row r="329" spans="5:7" x14ac:dyDescent="0.25">
      <c r="E329" s="2" t="e">
        <f t="shared" si="16"/>
        <v>#N/A</v>
      </c>
      <c r="G329" s="3" t="e">
        <f t="shared" si="17"/>
        <v>#N/A</v>
      </c>
    </row>
    <row r="330" spans="5:7" x14ac:dyDescent="0.25">
      <c r="E330" s="2" t="e">
        <f t="shared" si="16"/>
        <v>#N/A</v>
      </c>
      <c r="G330" s="3" t="e">
        <f t="shared" si="17"/>
        <v>#N/A</v>
      </c>
    </row>
    <row r="331" spans="5:7" x14ac:dyDescent="0.25">
      <c r="E331" s="2" t="e">
        <f t="shared" si="16"/>
        <v>#N/A</v>
      </c>
      <c r="G331" s="3" t="e">
        <f t="shared" si="17"/>
        <v>#N/A</v>
      </c>
    </row>
    <row r="332" spans="5:7" x14ac:dyDescent="0.25">
      <c r="E332" s="2" t="e">
        <f t="shared" si="16"/>
        <v>#N/A</v>
      </c>
      <c r="G332" s="3" t="e">
        <f t="shared" si="17"/>
        <v>#N/A</v>
      </c>
    </row>
    <row r="333" spans="5:7" x14ac:dyDescent="0.25">
      <c r="E333" s="2" t="e">
        <f t="shared" si="16"/>
        <v>#N/A</v>
      </c>
      <c r="G333" s="3" t="e">
        <f t="shared" si="17"/>
        <v>#N/A</v>
      </c>
    </row>
    <row r="334" spans="5:7" x14ac:dyDescent="0.25">
      <c r="E334" s="2" t="e">
        <f t="shared" si="16"/>
        <v>#N/A</v>
      </c>
      <c r="G334" s="3" t="e">
        <f t="shared" si="17"/>
        <v>#N/A</v>
      </c>
    </row>
    <row r="335" spans="5:7" x14ac:dyDescent="0.25">
      <c r="E335" s="2" t="e">
        <f t="shared" si="16"/>
        <v>#N/A</v>
      </c>
      <c r="G335" s="3" t="e">
        <f t="shared" si="17"/>
        <v>#N/A</v>
      </c>
    </row>
    <row r="336" spans="5:7" x14ac:dyDescent="0.25">
      <c r="E336" s="2" t="e">
        <f t="shared" si="16"/>
        <v>#N/A</v>
      </c>
      <c r="G336" s="3" t="e">
        <f t="shared" si="17"/>
        <v>#N/A</v>
      </c>
    </row>
    <row r="337" spans="5:7" x14ac:dyDescent="0.25">
      <c r="E337" s="2" t="e">
        <f t="shared" si="16"/>
        <v>#N/A</v>
      </c>
      <c r="G337" s="3" t="e">
        <f t="shared" si="17"/>
        <v>#N/A</v>
      </c>
    </row>
    <row r="338" spans="5:7" x14ac:dyDescent="0.25">
      <c r="E338" s="2" t="e">
        <f t="shared" si="16"/>
        <v>#N/A</v>
      </c>
      <c r="G338" s="3" t="e">
        <f t="shared" si="17"/>
        <v>#N/A</v>
      </c>
    </row>
    <row r="339" spans="5:7" x14ac:dyDescent="0.25">
      <c r="E339" s="2" t="e">
        <f t="shared" si="16"/>
        <v>#N/A</v>
      </c>
      <c r="G339" s="3" t="e">
        <f t="shared" si="17"/>
        <v>#N/A</v>
      </c>
    </row>
    <row r="340" spans="5:7" x14ac:dyDescent="0.25">
      <c r="E340" s="2" t="e">
        <f t="shared" si="16"/>
        <v>#N/A</v>
      </c>
      <c r="G340" s="3" t="e">
        <f t="shared" si="17"/>
        <v>#N/A</v>
      </c>
    </row>
    <row r="341" spans="5:7" x14ac:dyDescent="0.25">
      <c r="E341" s="2" t="e">
        <f t="shared" si="16"/>
        <v>#N/A</v>
      </c>
      <c r="G341" s="3" t="e">
        <f t="shared" si="17"/>
        <v>#N/A</v>
      </c>
    </row>
    <row r="342" spans="5:7" x14ac:dyDescent="0.25">
      <c r="E342" s="2" t="e">
        <f t="shared" si="16"/>
        <v>#N/A</v>
      </c>
      <c r="G342" s="3" t="e">
        <f t="shared" si="17"/>
        <v>#N/A</v>
      </c>
    </row>
    <row r="343" spans="5:7" x14ac:dyDescent="0.25">
      <c r="E343" s="2" t="e">
        <f t="shared" si="16"/>
        <v>#N/A</v>
      </c>
      <c r="G343" s="3" t="e">
        <f t="shared" si="17"/>
        <v>#N/A</v>
      </c>
    </row>
    <row r="344" spans="5:7" x14ac:dyDescent="0.25">
      <c r="E344" s="2" t="e">
        <f t="shared" si="16"/>
        <v>#N/A</v>
      </c>
      <c r="G344" s="3" t="e">
        <f t="shared" si="17"/>
        <v>#N/A</v>
      </c>
    </row>
    <row r="345" spans="5:7" x14ac:dyDescent="0.25">
      <c r="E345" s="2" t="e">
        <f t="shared" si="16"/>
        <v>#N/A</v>
      </c>
      <c r="G345" s="3" t="e">
        <f t="shared" si="17"/>
        <v>#N/A</v>
      </c>
    </row>
    <row r="346" spans="5:7" x14ac:dyDescent="0.25">
      <c r="E346" s="2" t="e">
        <f t="shared" si="16"/>
        <v>#N/A</v>
      </c>
      <c r="G346" s="3" t="e">
        <f t="shared" si="17"/>
        <v>#N/A</v>
      </c>
    </row>
    <row r="347" spans="5:7" x14ac:dyDescent="0.25">
      <c r="E347" s="2" t="e">
        <f t="shared" si="16"/>
        <v>#N/A</v>
      </c>
      <c r="G347" s="3" t="e">
        <f t="shared" si="17"/>
        <v>#N/A</v>
      </c>
    </row>
    <row r="348" spans="5:7" x14ac:dyDescent="0.25">
      <c r="E348" s="2" t="e">
        <f t="shared" si="16"/>
        <v>#N/A</v>
      </c>
      <c r="G348" s="3" t="e">
        <f t="shared" si="17"/>
        <v>#N/A</v>
      </c>
    </row>
    <row r="349" spans="5:7" x14ac:dyDescent="0.25">
      <c r="E349" s="2" t="e">
        <f t="shared" si="16"/>
        <v>#N/A</v>
      </c>
      <c r="G349" s="3" t="e">
        <f t="shared" si="17"/>
        <v>#N/A</v>
      </c>
    </row>
    <row r="350" spans="5:7" x14ac:dyDescent="0.25">
      <c r="E350" s="2" t="e">
        <f t="shared" si="16"/>
        <v>#N/A</v>
      </c>
      <c r="G350" s="3" t="e">
        <f t="shared" si="17"/>
        <v>#N/A</v>
      </c>
    </row>
    <row r="351" spans="5:7" x14ac:dyDescent="0.25">
      <c r="E351" s="2" t="e">
        <f t="shared" si="16"/>
        <v>#N/A</v>
      </c>
      <c r="G351" s="3" t="e">
        <f t="shared" si="17"/>
        <v>#N/A</v>
      </c>
    </row>
    <row r="352" spans="5:7" x14ac:dyDescent="0.25">
      <c r="E352" s="2" t="e">
        <f t="shared" si="16"/>
        <v>#N/A</v>
      </c>
      <c r="G352" s="3" t="e">
        <f t="shared" si="17"/>
        <v>#N/A</v>
      </c>
    </row>
    <row r="353" spans="5:7" x14ac:dyDescent="0.25">
      <c r="E353" s="2" t="e">
        <f t="shared" si="16"/>
        <v>#N/A</v>
      </c>
      <c r="G353" s="3" t="e">
        <f t="shared" si="17"/>
        <v>#N/A</v>
      </c>
    </row>
    <row r="354" spans="5:7" x14ac:dyDescent="0.25">
      <c r="E354" s="2" t="e">
        <f t="shared" si="16"/>
        <v>#N/A</v>
      </c>
      <c r="G354" s="3" t="e">
        <f t="shared" si="17"/>
        <v>#N/A</v>
      </c>
    </row>
    <row r="355" spans="5:7" x14ac:dyDescent="0.25">
      <c r="E355" s="2" t="e">
        <f t="shared" si="16"/>
        <v>#N/A</v>
      </c>
      <c r="G355" s="3" t="e">
        <f t="shared" si="17"/>
        <v>#N/A</v>
      </c>
    </row>
    <row r="356" spans="5:7" x14ac:dyDescent="0.25">
      <c r="E356" s="2" t="e">
        <f t="shared" si="16"/>
        <v>#N/A</v>
      </c>
      <c r="G356" s="3" t="e">
        <f t="shared" si="17"/>
        <v>#N/A</v>
      </c>
    </row>
    <row r="357" spans="5:7" x14ac:dyDescent="0.25">
      <c r="E357" s="2" t="e">
        <f t="shared" si="16"/>
        <v>#N/A</v>
      </c>
      <c r="G357" s="3" t="e">
        <f t="shared" si="17"/>
        <v>#N/A</v>
      </c>
    </row>
    <row r="358" spans="5:7" x14ac:dyDescent="0.25">
      <c r="E358" s="2" t="e">
        <f t="shared" si="16"/>
        <v>#N/A</v>
      </c>
      <c r="G358" s="3" t="e">
        <f t="shared" si="17"/>
        <v>#N/A</v>
      </c>
    </row>
    <row r="359" spans="5:7" x14ac:dyDescent="0.25">
      <c r="E359" s="2" t="e">
        <f t="shared" si="16"/>
        <v>#N/A</v>
      </c>
      <c r="G359" s="3" t="e">
        <f t="shared" si="17"/>
        <v>#N/A</v>
      </c>
    </row>
    <row r="360" spans="5:7" x14ac:dyDescent="0.25">
      <c r="E360" s="2" t="e">
        <f t="shared" si="16"/>
        <v>#N/A</v>
      </c>
      <c r="G360" s="3" t="e">
        <f t="shared" si="17"/>
        <v>#N/A</v>
      </c>
    </row>
    <row r="361" spans="5:7" x14ac:dyDescent="0.25">
      <c r="E361" s="2" t="e">
        <f t="shared" si="16"/>
        <v>#N/A</v>
      </c>
      <c r="G361" s="3" t="e">
        <f t="shared" si="17"/>
        <v>#N/A</v>
      </c>
    </row>
    <row r="362" spans="5:7" x14ac:dyDescent="0.25">
      <c r="E362" s="2" t="e">
        <f t="shared" si="16"/>
        <v>#N/A</v>
      </c>
      <c r="G362" s="3" t="e">
        <f t="shared" si="17"/>
        <v>#N/A</v>
      </c>
    </row>
    <row r="363" spans="5:7" x14ac:dyDescent="0.25">
      <c r="E363" s="2" t="e">
        <f t="shared" si="16"/>
        <v>#N/A</v>
      </c>
      <c r="G363" s="3" t="e">
        <f t="shared" si="17"/>
        <v>#N/A</v>
      </c>
    </row>
    <row r="364" spans="5:7" x14ac:dyDescent="0.25">
      <c r="E364" s="2" t="e">
        <f t="shared" si="16"/>
        <v>#N/A</v>
      </c>
      <c r="G364" s="3" t="e">
        <f t="shared" si="17"/>
        <v>#N/A</v>
      </c>
    </row>
    <row r="365" spans="5:7" x14ac:dyDescent="0.25">
      <c r="E365" s="2" t="e">
        <f t="shared" si="16"/>
        <v>#N/A</v>
      </c>
      <c r="G365" s="3" t="e">
        <f t="shared" si="17"/>
        <v>#N/A</v>
      </c>
    </row>
    <row r="366" spans="5:7" x14ac:dyDescent="0.25">
      <c r="E366" s="2" t="e">
        <f t="shared" si="16"/>
        <v>#N/A</v>
      </c>
      <c r="G366" s="3" t="e">
        <f t="shared" si="17"/>
        <v>#N/A</v>
      </c>
    </row>
    <row r="367" spans="5:7" x14ac:dyDescent="0.25">
      <c r="E367" s="2" t="e">
        <f t="shared" si="16"/>
        <v>#N/A</v>
      </c>
      <c r="G367" s="3" t="e">
        <f t="shared" si="17"/>
        <v>#N/A</v>
      </c>
    </row>
    <row r="368" spans="5:7" x14ac:dyDescent="0.25">
      <c r="E368" s="2" t="e">
        <f t="shared" si="16"/>
        <v>#N/A</v>
      </c>
      <c r="G368" s="3" t="e">
        <f t="shared" si="17"/>
        <v>#N/A</v>
      </c>
    </row>
    <row r="369" spans="5:7" x14ac:dyDescent="0.25">
      <c r="E369" s="2" t="e">
        <f t="shared" si="16"/>
        <v>#N/A</v>
      </c>
      <c r="G369" s="3" t="e">
        <f t="shared" si="17"/>
        <v>#N/A</v>
      </c>
    </row>
    <row r="370" spans="5:7" x14ac:dyDescent="0.25">
      <c r="E370" s="2" t="e">
        <f t="shared" si="16"/>
        <v>#N/A</v>
      </c>
      <c r="G370" s="3" t="e">
        <f t="shared" si="17"/>
        <v>#N/A</v>
      </c>
    </row>
    <row r="371" spans="5:7" x14ac:dyDescent="0.25">
      <c r="E371" s="2" t="e">
        <f t="shared" si="16"/>
        <v>#N/A</v>
      </c>
      <c r="G371" s="3" t="e">
        <f t="shared" si="17"/>
        <v>#N/A</v>
      </c>
    </row>
    <row r="372" spans="5:7" x14ac:dyDescent="0.25">
      <c r="E372" s="2" t="e">
        <f t="shared" si="16"/>
        <v>#N/A</v>
      </c>
      <c r="G372" s="3" t="e">
        <f t="shared" si="17"/>
        <v>#N/A</v>
      </c>
    </row>
    <row r="373" spans="5:7" x14ac:dyDescent="0.25">
      <c r="E373" s="2" t="e">
        <f t="shared" si="16"/>
        <v>#N/A</v>
      </c>
      <c r="G373" s="3" t="e">
        <f t="shared" si="17"/>
        <v>#N/A</v>
      </c>
    </row>
    <row r="374" spans="5:7" x14ac:dyDescent="0.25">
      <c r="E374" s="2" t="e">
        <f t="shared" si="16"/>
        <v>#N/A</v>
      </c>
      <c r="G374" s="3" t="e">
        <f t="shared" si="17"/>
        <v>#N/A</v>
      </c>
    </row>
    <row r="375" spans="5:7" x14ac:dyDescent="0.25">
      <c r="E375" s="2" t="e">
        <f t="shared" si="16"/>
        <v>#N/A</v>
      </c>
      <c r="G375" s="3" t="e">
        <f t="shared" si="17"/>
        <v>#N/A</v>
      </c>
    </row>
    <row r="376" spans="5:7" x14ac:dyDescent="0.25">
      <c r="E376" s="2" t="e">
        <f t="shared" si="16"/>
        <v>#N/A</v>
      </c>
      <c r="G376" s="3" t="e">
        <f t="shared" si="17"/>
        <v>#N/A</v>
      </c>
    </row>
    <row r="377" spans="5:7" x14ac:dyDescent="0.25">
      <c r="E377" s="2" t="e">
        <f t="shared" si="16"/>
        <v>#N/A</v>
      </c>
      <c r="G377" s="3" t="e">
        <f t="shared" si="17"/>
        <v>#N/A</v>
      </c>
    </row>
    <row r="378" spans="5:7" x14ac:dyDescent="0.25">
      <c r="E378" s="2" t="e">
        <f t="shared" si="16"/>
        <v>#N/A</v>
      </c>
      <c r="G378" s="3" t="e">
        <f t="shared" si="17"/>
        <v>#N/A</v>
      </c>
    </row>
    <row r="379" spans="5:7" x14ac:dyDescent="0.25">
      <c r="E379" s="2" t="e">
        <f t="shared" si="16"/>
        <v>#N/A</v>
      </c>
      <c r="G379" s="3" t="e">
        <f t="shared" si="17"/>
        <v>#N/A</v>
      </c>
    </row>
    <row r="380" spans="5:7" x14ac:dyDescent="0.25">
      <c r="E380" s="2" t="e">
        <f t="shared" si="16"/>
        <v>#N/A</v>
      </c>
      <c r="G380" s="3" t="e">
        <f t="shared" si="17"/>
        <v>#N/A</v>
      </c>
    </row>
    <row r="381" spans="5:7" x14ac:dyDescent="0.25">
      <c r="E381" s="2" t="e">
        <f t="shared" si="16"/>
        <v>#N/A</v>
      </c>
      <c r="G381" s="3" t="e">
        <f t="shared" si="17"/>
        <v>#N/A</v>
      </c>
    </row>
    <row r="382" spans="5:7" x14ac:dyDescent="0.25">
      <c r="E382" s="2" t="e">
        <f t="shared" si="16"/>
        <v>#N/A</v>
      </c>
      <c r="G382" s="3" t="e">
        <f t="shared" si="17"/>
        <v>#N/A</v>
      </c>
    </row>
    <row r="383" spans="5:7" x14ac:dyDescent="0.25">
      <c r="E383" s="2" t="e">
        <f t="shared" si="16"/>
        <v>#N/A</v>
      </c>
      <c r="G383" s="3" t="e">
        <f t="shared" si="17"/>
        <v>#N/A</v>
      </c>
    </row>
    <row r="384" spans="5:7" x14ac:dyDescent="0.25">
      <c r="E384" s="2" t="e">
        <f t="shared" si="16"/>
        <v>#N/A</v>
      </c>
      <c r="G384" s="3" t="e">
        <f t="shared" si="17"/>
        <v>#N/A</v>
      </c>
    </row>
    <row r="385" spans="5:7" x14ac:dyDescent="0.25">
      <c r="E385" s="2" t="e">
        <f t="shared" si="16"/>
        <v>#N/A</v>
      </c>
      <c r="G385" s="3" t="e">
        <f t="shared" si="17"/>
        <v>#N/A</v>
      </c>
    </row>
    <row r="386" spans="5:7" x14ac:dyDescent="0.25">
      <c r="E386" s="2" t="e">
        <f t="shared" si="16"/>
        <v>#N/A</v>
      </c>
      <c r="G386" s="3" t="e">
        <f t="shared" si="17"/>
        <v>#N/A</v>
      </c>
    </row>
    <row r="387" spans="5:7" x14ac:dyDescent="0.25">
      <c r="E387" s="2" t="e">
        <f t="shared" si="16"/>
        <v>#N/A</v>
      </c>
      <c r="G387" s="3" t="e">
        <f t="shared" si="17"/>
        <v>#N/A</v>
      </c>
    </row>
    <row r="388" spans="5:7" x14ac:dyDescent="0.25">
      <c r="E388" s="2" t="e">
        <f t="shared" si="16"/>
        <v>#N/A</v>
      </c>
      <c r="G388" s="3" t="e">
        <f t="shared" si="17"/>
        <v>#N/A</v>
      </c>
    </row>
    <row r="389" spans="5:7" x14ac:dyDescent="0.25">
      <c r="E389" s="2" t="e">
        <f t="shared" ref="E389:E438" si="18">VLOOKUP(D389,TabCat,2,FALSE)</f>
        <v>#N/A</v>
      </c>
      <c r="G389" s="3" t="e">
        <f t="shared" ref="G389:G438" si="19">VLOOKUP(F389,TabFour,2,FALSE)</f>
        <v>#N/A</v>
      </c>
    </row>
    <row r="390" spans="5:7" x14ac:dyDescent="0.25">
      <c r="E390" s="2" t="e">
        <f t="shared" si="18"/>
        <v>#N/A</v>
      </c>
      <c r="G390" s="3" t="e">
        <f t="shared" si="19"/>
        <v>#N/A</v>
      </c>
    </row>
    <row r="391" spans="5:7" x14ac:dyDescent="0.25">
      <c r="E391" s="2" t="e">
        <f t="shared" si="18"/>
        <v>#N/A</v>
      </c>
      <c r="G391" s="3" t="e">
        <f t="shared" si="19"/>
        <v>#N/A</v>
      </c>
    </row>
    <row r="392" spans="5:7" x14ac:dyDescent="0.25">
      <c r="E392" s="2" t="e">
        <f t="shared" si="18"/>
        <v>#N/A</v>
      </c>
      <c r="G392" s="3" t="e">
        <f t="shared" si="19"/>
        <v>#N/A</v>
      </c>
    </row>
    <row r="393" spans="5:7" x14ac:dyDescent="0.25">
      <c r="E393" s="2" t="e">
        <f t="shared" si="18"/>
        <v>#N/A</v>
      </c>
      <c r="G393" s="3" t="e">
        <f t="shared" si="19"/>
        <v>#N/A</v>
      </c>
    </row>
    <row r="394" spans="5:7" x14ac:dyDescent="0.25">
      <c r="E394" s="2" t="e">
        <f t="shared" si="18"/>
        <v>#N/A</v>
      </c>
      <c r="G394" s="3" t="e">
        <f t="shared" si="19"/>
        <v>#N/A</v>
      </c>
    </row>
    <row r="395" spans="5:7" x14ac:dyDescent="0.25">
      <c r="E395" s="2" t="e">
        <f t="shared" si="18"/>
        <v>#N/A</v>
      </c>
      <c r="G395" s="3" t="e">
        <f t="shared" si="19"/>
        <v>#N/A</v>
      </c>
    </row>
    <row r="396" spans="5:7" x14ac:dyDescent="0.25">
      <c r="E396" s="2" t="e">
        <f t="shared" si="18"/>
        <v>#N/A</v>
      </c>
      <c r="G396" s="3" t="e">
        <f t="shared" si="19"/>
        <v>#N/A</v>
      </c>
    </row>
    <row r="397" spans="5:7" x14ac:dyDescent="0.25">
      <c r="E397" s="2" t="e">
        <f t="shared" si="18"/>
        <v>#N/A</v>
      </c>
      <c r="G397" s="3" t="e">
        <f t="shared" si="19"/>
        <v>#N/A</v>
      </c>
    </row>
    <row r="398" spans="5:7" x14ac:dyDescent="0.25">
      <c r="E398" s="2" t="e">
        <f t="shared" si="18"/>
        <v>#N/A</v>
      </c>
      <c r="G398" s="3" t="e">
        <f t="shared" si="19"/>
        <v>#N/A</v>
      </c>
    </row>
    <row r="399" spans="5:7" x14ac:dyDescent="0.25">
      <c r="E399" s="2" t="e">
        <f t="shared" si="18"/>
        <v>#N/A</v>
      </c>
      <c r="G399" s="3" t="e">
        <f t="shared" si="19"/>
        <v>#N/A</v>
      </c>
    </row>
    <row r="400" spans="5:7" x14ac:dyDescent="0.25">
      <c r="E400" s="2" t="e">
        <f t="shared" si="18"/>
        <v>#N/A</v>
      </c>
      <c r="G400" s="3" t="e">
        <f t="shared" si="19"/>
        <v>#N/A</v>
      </c>
    </row>
    <row r="401" spans="5:7" x14ac:dyDescent="0.25">
      <c r="E401" s="2" t="e">
        <f t="shared" si="18"/>
        <v>#N/A</v>
      </c>
      <c r="G401" s="3" t="e">
        <f t="shared" si="19"/>
        <v>#N/A</v>
      </c>
    </row>
    <row r="402" spans="5:7" x14ac:dyDescent="0.25">
      <c r="E402" s="2" t="e">
        <f t="shared" si="18"/>
        <v>#N/A</v>
      </c>
      <c r="G402" s="3" t="e">
        <f t="shared" si="19"/>
        <v>#N/A</v>
      </c>
    </row>
    <row r="403" spans="5:7" x14ac:dyDescent="0.25">
      <c r="E403" s="2" t="e">
        <f t="shared" si="18"/>
        <v>#N/A</v>
      </c>
      <c r="G403" s="3" t="e">
        <f t="shared" si="19"/>
        <v>#N/A</v>
      </c>
    </row>
    <row r="404" spans="5:7" x14ac:dyDescent="0.25">
      <c r="E404" s="2" t="e">
        <f t="shared" si="18"/>
        <v>#N/A</v>
      </c>
      <c r="G404" s="3" t="e">
        <f t="shared" si="19"/>
        <v>#N/A</v>
      </c>
    </row>
    <row r="405" spans="5:7" x14ac:dyDescent="0.25">
      <c r="E405" s="2" t="e">
        <f t="shared" si="18"/>
        <v>#N/A</v>
      </c>
      <c r="G405" s="3" t="e">
        <f t="shared" si="19"/>
        <v>#N/A</v>
      </c>
    </row>
    <row r="406" spans="5:7" x14ac:dyDescent="0.25">
      <c r="E406" s="2" t="e">
        <f t="shared" si="18"/>
        <v>#N/A</v>
      </c>
      <c r="G406" s="3" t="e">
        <f t="shared" si="19"/>
        <v>#N/A</v>
      </c>
    </row>
    <row r="407" spans="5:7" x14ac:dyDescent="0.25">
      <c r="E407" s="2" t="e">
        <f t="shared" si="18"/>
        <v>#N/A</v>
      </c>
      <c r="G407" s="3" t="e">
        <f t="shared" si="19"/>
        <v>#N/A</v>
      </c>
    </row>
    <row r="408" spans="5:7" x14ac:dyDescent="0.25">
      <c r="E408" s="2" t="e">
        <f t="shared" si="18"/>
        <v>#N/A</v>
      </c>
      <c r="G408" s="3" t="e">
        <f t="shared" si="19"/>
        <v>#N/A</v>
      </c>
    </row>
    <row r="409" spans="5:7" x14ac:dyDescent="0.25">
      <c r="E409" s="2" t="e">
        <f t="shared" si="18"/>
        <v>#N/A</v>
      </c>
      <c r="G409" s="3" t="e">
        <f t="shared" si="19"/>
        <v>#N/A</v>
      </c>
    </row>
    <row r="410" spans="5:7" x14ac:dyDescent="0.25">
      <c r="E410" s="2" t="e">
        <f t="shared" si="18"/>
        <v>#N/A</v>
      </c>
      <c r="G410" s="3" t="e">
        <f t="shared" si="19"/>
        <v>#N/A</v>
      </c>
    </row>
    <row r="411" spans="5:7" x14ac:dyDescent="0.25">
      <c r="E411" s="2" t="e">
        <f t="shared" si="18"/>
        <v>#N/A</v>
      </c>
      <c r="G411" s="3" t="e">
        <f t="shared" si="19"/>
        <v>#N/A</v>
      </c>
    </row>
    <row r="412" spans="5:7" x14ac:dyDescent="0.25">
      <c r="E412" s="2" t="e">
        <f t="shared" si="18"/>
        <v>#N/A</v>
      </c>
      <c r="G412" s="3" t="e">
        <f t="shared" si="19"/>
        <v>#N/A</v>
      </c>
    </row>
    <row r="413" spans="5:7" x14ac:dyDescent="0.25">
      <c r="E413" s="2" t="e">
        <f t="shared" si="18"/>
        <v>#N/A</v>
      </c>
      <c r="G413" s="3" t="e">
        <f t="shared" si="19"/>
        <v>#N/A</v>
      </c>
    </row>
    <row r="414" spans="5:7" x14ac:dyDescent="0.25">
      <c r="E414" s="2" t="e">
        <f t="shared" si="18"/>
        <v>#N/A</v>
      </c>
      <c r="G414" s="3" t="e">
        <f t="shared" si="19"/>
        <v>#N/A</v>
      </c>
    </row>
    <row r="415" spans="5:7" x14ac:dyDescent="0.25">
      <c r="E415" s="2" t="e">
        <f t="shared" si="18"/>
        <v>#N/A</v>
      </c>
      <c r="G415" s="3" t="e">
        <f t="shared" si="19"/>
        <v>#N/A</v>
      </c>
    </row>
    <row r="416" spans="5:7" x14ac:dyDescent="0.25">
      <c r="E416" s="2" t="e">
        <f t="shared" si="18"/>
        <v>#N/A</v>
      </c>
      <c r="G416" s="3" t="e">
        <f t="shared" si="19"/>
        <v>#N/A</v>
      </c>
    </row>
    <row r="417" spans="5:7" x14ac:dyDescent="0.25">
      <c r="E417" s="2" t="e">
        <f t="shared" si="18"/>
        <v>#N/A</v>
      </c>
      <c r="G417" s="3" t="e">
        <f t="shared" si="19"/>
        <v>#N/A</v>
      </c>
    </row>
    <row r="418" spans="5:7" x14ac:dyDescent="0.25">
      <c r="E418" s="2" t="e">
        <f t="shared" si="18"/>
        <v>#N/A</v>
      </c>
      <c r="G418" s="3" t="e">
        <f t="shared" si="19"/>
        <v>#N/A</v>
      </c>
    </row>
    <row r="419" spans="5:7" x14ac:dyDescent="0.25">
      <c r="E419" s="2" t="e">
        <f t="shared" si="18"/>
        <v>#N/A</v>
      </c>
      <c r="G419" s="3" t="e">
        <f t="shared" si="19"/>
        <v>#N/A</v>
      </c>
    </row>
    <row r="420" spans="5:7" x14ac:dyDescent="0.25">
      <c r="E420" s="2" t="e">
        <f t="shared" si="18"/>
        <v>#N/A</v>
      </c>
      <c r="G420" s="3" t="e">
        <f t="shared" si="19"/>
        <v>#N/A</v>
      </c>
    </row>
    <row r="421" spans="5:7" x14ac:dyDescent="0.25">
      <c r="E421" s="2" t="e">
        <f t="shared" si="18"/>
        <v>#N/A</v>
      </c>
      <c r="G421" s="3" t="e">
        <f t="shared" si="19"/>
        <v>#N/A</v>
      </c>
    </row>
    <row r="422" spans="5:7" x14ac:dyDescent="0.25">
      <c r="E422" s="2" t="e">
        <f t="shared" si="18"/>
        <v>#N/A</v>
      </c>
      <c r="G422" s="3" t="e">
        <f t="shared" si="19"/>
        <v>#N/A</v>
      </c>
    </row>
    <row r="423" spans="5:7" x14ac:dyDescent="0.25">
      <c r="E423" s="2" t="e">
        <f t="shared" si="18"/>
        <v>#N/A</v>
      </c>
      <c r="G423" s="3" t="e">
        <f t="shared" si="19"/>
        <v>#N/A</v>
      </c>
    </row>
    <row r="424" spans="5:7" x14ac:dyDescent="0.25">
      <c r="E424" s="2" t="e">
        <f t="shared" si="18"/>
        <v>#N/A</v>
      </c>
      <c r="G424" s="3" t="e">
        <f t="shared" si="19"/>
        <v>#N/A</v>
      </c>
    </row>
    <row r="425" spans="5:7" x14ac:dyDescent="0.25">
      <c r="E425" s="2" t="e">
        <f t="shared" si="18"/>
        <v>#N/A</v>
      </c>
      <c r="G425" s="3" t="e">
        <f t="shared" si="19"/>
        <v>#N/A</v>
      </c>
    </row>
    <row r="426" spans="5:7" x14ac:dyDescent="0.25">
      <c r="E426" s="2" t="e">
        <f t="shared" si="18"/>
        <v>#N/A</v>
      </c>
      <c r="G426" s="3" t="e">
        <f t="shared" si="19"/>
        <v>#N/A</v>
      </c>
    </row>
    <row r="427" spans="5:7" x14ac:dyDescent="0.25">
      <c r="E427" s="2" t="e">
        <f t="shared" si="18"/>
        <v>#N/A</v>
      </c>
      <c r="G427" s="3" t="e">
        <f t="shared" si="19"/>
        <v>#N/A</v>
      </c>
    </row>
    <row r="428" spans="5:7" x14ac:dyDescent="0.25">
      <c r="E428" s="2" t="e">
        <f t="shared" si="18"/>
        <v>#N/A</v>
      </c>
      <c r="G428" s="3" t="e">
        <f t="shared" si="19"/>
        <v>#N/A</v>
      </c>
    </row>
    <row r="429" spans="5:7" x14ac:dyDescent="0.25">
      <c r="E429" s="2" t="e">
        <f t="shared" si="18"/>
        <v>#N/A</v>
      </c>
      <c r="G429" s="3" t="e">
        <f t="shared" si="19"/>
        <v>#N/A</v>
      </c>
    </row>
    <row r="430" spans="5:7" x14ac:dyDescent="0.25">
      <c r="E430" s="2" t="e">
        <f t="shared" si="18"/>
        <v>#N/A</v>
      </c>
      <c r="G430" s="3" t="e">
        <f t="shared" si="19"/>
        <v>#N/A</v>
      </c>
    </row>
    <row r="431" spans="5:7" x14ac:dyDescent="0.25">
      <c r="E431" s="2" t="e">
        <f t="shared" si="18"/>
        <v>#N/A</v>
      </c>
      <c r="G431" s="3" t="e">
        <f t="shared" si="19"/>
        <v>#N/A</v>
      </c>
    </row>
    <row r="432" spans="5:7" x14ac:dyDescent="0.25">
      <c r="E432" s="2" t="e">
        <f t="shared" si="18"/>
        <v>#N/A</v>
      </c>
      <c r="G432" s="3" t="e">
        <f t="shared" si="19"/>
        <v>#N/A</v>
      </c>
    </row>
    <row r="433" spans="5:13" x14ac:dyDescent="0.25">
      <c r="E433" s="2" t="e">
        <f t="shared" si="18"/>
        <v>#N/A</v>
      </c>
      <c r="G433" s="3" t="e">
        <f t="shared" si="19"/>
        <v>#N/A</v>
      </c>
    </row>
    <row r="434" spans="5:13" x14ac:dyDescent="0.25">
      <c r="E434" s="2" t="e">
        <f t="shared" si="18"/>
        <v>#N/A</v>
      </c>
      <c r="G434" s="3" t="e">
        <f t="shared" si="19"/>
        <v>#N/A</v>
      </c>
      <c r="M434" s="150">
        <v>0</v>
      </c>
    </row>
    <row r="435" spans="5:13" x14ac:dyDescent="0.25">
      <c r="E435" s="2" t="e">
        <f t="shared" si="18"/>
        <v>#N/A</v>
      </c>
      <c r="G435" s="3" t="e">
        <f t="shared" si="19"/>
        <v>#N/A</v>
      </c>
      <c r="M435" s="150">
        <v>0</v>
      </c>
    </row>
    <row r="436" spans="5:13" x14ac:dyDescent="0.25">
      <c r="E436" s="2" t="e">
        <f t="shared" si="18"/>
        <v>#N/A</v>
      </c>
      <c r="G436" s="3" t="e">
        <f t="shared" si="19"/>
        <v>#N/A</v>
      </c>
    </row>
    <row r="437" spans="5:13" x14ac:dyDescent="0.25">
      <c r="E437" s="2" t="e">
        <f t="shared" si="18"/>
        <v>#N/A</v>
      </c>
      <c r="G437" s="3" t="e">
        <f t="shared" si="19"/>
        <v>#N/A</v>
      </c>
    </row>
    <row r="438" spans="5:13" x14ac:dyDescent="0.25">
      <c r="E438" s="2" t="e">
        <f t="shared" si="18"/>
        <v>#N/A</v>
      </c>
      <c r="G438" s="3" t="e">
        <f t="shared" si="19"/>
        <v>#N/A</v>
      </c>
    </row>
  </sheetData>
  <autoFilter ref="B4:R438"/>
  <conditionalFormatting sqref="P5:P7 P22:P431">
    <cfRule type="colorScale" priority="32">
      <colorScale>
        <cfvo type="num" val="0"/>
        <cfvo type="num" val="0"/>
        <color rgb="FF3CE838"/>
        <color rgb="FF3CE838"/>
      </colorScale>
    </cfRule>
  </conditionalFormatting>
  <conditionalFormatting sqref="P10 P14">
    <cfRule type="expression" dxfId="16" priority="29">
      <formula>IF(COUNTIF(P5,""),"","")</formula>
    </cfRule>
  </conditionalFormatting>
  <conditionalFormatting sqref="P11">
    <cfRule type="expression" dxfId="15" priority="26">
      <formula>IF(COUNTIF(#REF!,""),"","")</formula>
    </cfRule>
  </conditionalFormatting>
  <conditionalFormatting sqref="P9">
    <cfRule type="colorScale" priority="25">
      <colorScale>
        <cfvo type="num" val="0"/>
        <cfvo type="num" val="0"/>
        <color rgb="FF3CE838"/>
        <color rgb="FF3CE838"/>
      </colorScale>
    </cfRule>
  </conditionalFormatting>
  <conditionalFormatting sqref="P8:P9">
    <cfRule type="expression" dxfId="14" priority="24">
      <formula>IF(COUNTIF(#REF!,""),"","")</formula>
    </cfRule>
  </conditionalFormatting>
  <conditionalFormatting sqref="P10:P16">
    <cfRule type="colorScale" priority="23">
      <colorScale>
        <cfvo type="num" val="0"/>
        <cfvo type="num" val="0"/>
        <color rgb="FF3CE838"/>
        <color rgb="FF3CE838"/>
      </colorScale>
    </cfRule>
  </conditionalFormatting>
  <conditionalFormatting sqref="O5:O7 O22:O32 O12:O16 O38:O133 P1:P1048576">
    <cfRule type="colorScale" priority="20">
      <colorScale>
        <cfvo type="num" val="0"/>
        <cfvo type="num" val="0"/>
        <color theme="9" tint="0.59999389629810485"/>
        <color theme="9" tint="0.59999389629810485"/>
      </colorScale>
    </cfRule>
  </conditionalFormatting>
  <conditionalFormatting sqref="P12">
    <cfRule type="expression" dxfId="13" priority="35">
      <formula>IF(COUNTIF(#REF!,""),"","")</formula>
    </cfRule>
  </conditionalFormatting>
  <conditionalFormatting sqref="O17:O21">
    <cfRule type="colorScale" priority="14">
      <colorScale>
        <cfvo type="num" val="0"/>
        <cfvo type="num" val="0"/>
        <color theme="9" tint="0.59999389629810485"/>
        <color theme="9" tint="0.59999389629810485"/>
      </colorScale>
    </cfRule>
  </conditionalFormatting>
  <conditionalFormatting sqref="O34:O37">
    <cfRule type="colorScale" priority="10">
      <colorScale>
        <cfvo type="num" val="0"/>
        <cfvo type="num" val="0"/>
        <color theme="9" tint="0.59999389629810485"/>
        <color theme="9" tint="0.59999389629810485"/>
      </colorScale>
    </cfRule>
  </conditionalFormatting>
  <conditionalFormatting sqref="B44">
    <cfRule type="containsText" dxfId="12" priority="6" operator="containsText" text="&quot;&quot;">
      <formula>NOT(ISERROR(SEARCH("""""",B44)))</formula>
    </cfRule>
  </conditionalFormatting>
  <conditionalFormatting sqref="J44">
    <cfRule type="containsText" dxfId="11" priority="5" operator="containsText" text="&quot;&quot;">
      <formula>NOT(ISERROR(SEARCH("""""",J44)))</formula>
    </cfRule>
  </conditionalFormatting>
  <conditionalFormatting sqref="P16">
    <cfRule type="expression" dxfId="10" priority="38">
      <formula>IF(COUNTIF(P9,""),"","")</formula>
    </cfRule>
  </conditionalFormatting>
  <conditionalFormatting sqref="P15">
    <cfRule type="expression" dxfId="9" priority="40">
      <formula>IF(COUNTIF(P9,""),"","")</formula>
    </cfRule>
  </conditionalFormatting>
  <conditionalFormatting sqref="L5">
    <cfRule type="cellIs" dxfId="8" priority="4" operator="between">
      <formula>0</formula>
      <formula>100000000</formula>
    </cfRule>
  </conditionalFormatting>
  <conditionalFormatting sqref="L1:L5 L8:L1048576">
    <cfRule type="cellIs" dxfId="7" priority="2" operator="between">
      <formula>1</formula>
      <formula>1000000000</formula>
    </cfRule>
  </conditionalFormatting>
  <conditionalFormatting sqref="O33">
    <cfRule type="colorScale" priority="1">
      <colorScale>
        <cfvo type="num" val="0"/>
        <cfvo type="num" val="0"/>
        <color theme="9" tint="0.59999389629810485"/>
        <color theme="9" tint="0.59999389629810485"/>
      </colorScale>
    </cfRule>
  </conditionalFormatting>
  <conditionalFormatting sqref="P13">
    <cfRule type="expression" dxfId="6" priority="42">
      <formula>IF(COUNTIF(#REF!,""),"","")</formula>
    </cfRule>
  </conditionalFormatting>
  <dataValidations count="1">
    <dataValidation type="list" allowBlank="1" showInputMessage="1" showErrorMessage="1" sqref="E2">
      <formula1>"TabCat"</formula1>
    </dataValidation>
  </dataValidations>
  <pageMargins left="0.7" right="0.7" top="0.75" bottom="0.75" header="0.3" footer="0.3"/>
  <pageSetup paperSize="9" orientation="portrait" r:id="rId1"/>
  <headerFooter>
    <oddFooter>&amp;L&amp;"Times New Roman,Regular"&amp;12&amp;K00C0C0Interne&amp;K0000FF-&amp;K00C0C0Proprietary</oddFooter>
    <evenFooter>&amp;L&amp;"Times New Roman,Regular"&amp;12&amp;K00C0C0Interne&amp;K0000FF-&amp;K00C0C0Proprietary</evenFooter>
    <firstFooter>&amp;L&amp;"Times New Roman,Regular"&amp;12&amp;K00C0C0Interne&amp;K0000FF-&amp;K00C0C0Proprietary</first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98" r:id="rId4" name="Button 26">
              <controlPr defaultSize="0" print="0" autoFill="0" autoPict="0" macro="[0]!Devis">
                <anchor moveWithCells="1" sizeWithCells="1">
                  <from>
                    <xdr:col>1</xdr:col>
                    <xdr:colOff>276225</xdr:colOff>
                    <xdr:row>13</xdr:row>
                    <xdr:rowOff>47625</xdr:rowOff>
                  </from>
                  <to>
                    <xdr:col>1</xdr:col>
                    <xdr:colOff>1409700</xdr:colOff>
                    <xdr:row>14</xdr:row>
                    <xdr:rowOff>47625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Codes!$D$2:$D$18</xm:f>
          </x14:formula1>
          <xm:sqref>F1:F1048576</xm:sqref>
        </x14:dataValidation>
        <x14:dataValidation type="list" allowBlank="1" showInputMessage="1" showErrorMessage="1">
          <x14:formula1>
            <xm:f>Codes!$A$2:$A$18</xm:f>
          </x14:formula1>
          <xm:sqref>D1:D1048576</xm:sqref>
        </x14:dataValidation>
        <x14:dataValidation type="list" allowBlank="1" showInputMessage="1" showErrorMessage="1">
          <x14:formula1>
            <xm:f>Codes!$G$1:$G$14</xm:f>
          </x14:formula1>
          <xm:sqref>H1:H1048576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9" tint="0.59999389629810485"/>
    <pageSetUpPr autoPageBreaks="0"/>
  </sheetPr>
  <dimension ref="A1:U25"/>
  <sheetViews>
    <sheetView zoomScale="80" zoomScaleNormal="80" workbookViewId="0">
      <pane xSplit="1" ySplit="3" topLeftCell="B4" activePane="bottomRight" state="frozen"/>
      <selection pane="topRight" activeCell="C1" sqref="C1"/>
      <selection pane="bottomLeft" activeCell="A4" sqref="A4"/>
      <selection pane="bottomRight" activeCell="A6" sqref="A6:A7"/>
    </sheetView>
  </sheetViews>
  <sheetFormatPr baseColWidth="10" defaultRowHeight="15" x14ac:dyDescent="0.25"/>
  <cols>
    <col min="1" max="1" width="31.7109375" customWidth="1"/>
    <col min="2" max="2" width="24.7109375" style="5" customWidth="1"/>
    <col min="15" max="15" width="15.42578125" style="18" customWidth="1"/>
    <col min="16" max="16" width="15.42578125" style="12" customWidth="1"/>
    <col min="17" max="17" width="15.42578125" style="15" customWidth="1"/>
  </cols>
  <sheetData>
    <row r="1" spans="1:21" ht="27.6" customHeight="1" x14ac:dyDescent="0.25">
      <c r="A1" s="72" t="s">
        <v>54</v>
      </c>
      <c r="B1" s="72"/>
      <c r="C1" s="29">
        <v>201901</v>
      </c>
      <c r="D1" s="29">
        <v>201902</v>
      </c>
      <c r="E1" s="29">
        <v>201903</v>
      </c>
      <c r="F1" s="29">
        <v>201904</v>
      </c>
      <c r="G1" s="29">
        <v>201905</v>
      </c>
      <c r="H1" s="29">
        <v>201906</v>
      </c>
      <c r="I1" s="29">
        <v>201907</v>
      </c>
      <c r="J1" s="29">
        <v>201908</v>
      </c>
      <c r="K1" s="29">
        <v>201909</v>
      </c>
      <c r="L1" s="29">
        <v>201910</v>
      </c>
      <c r="M1" s="29">
        <v>201911</v>
      </c>
      <c r="N1" s="29">
        <v>201912</v>
      </c>
      <c r="O1" s="29" t="s">
        <v>50</v>
      </c>
      <c r="P1" s="10"/>
      <c r="Q1" s="14"/>
      <c r="R1" s="4"/>
      <c r="S1" s="4"/>
      <c r="T1" s="4"/>
      <c r="U1" s="4"/>
    </row>
    <row r="2" spans="1:21" x14ac:dyDescent="0.25">
      <c r="A2" s="4"/>
      <c r="B2" s="54"/>
      <c r="C2" s="6" t="s">
        <v>23</v>
      </c>
      <c r="D2" s="6" t="s">
        <v>24</v>
      </c>
      <c r="E2" s="6" t="s">
        <v>25</v>
      </c>
      <c r="F2" s="6" t="s">
        <v>26</v>
      </c>
      <c r="G2" s="6" t="s">
        <v>27</v>
      </c>
      <c r="H2" s="6" t="s">
        <v>28</v>
      </c>
      <c r="I2" s="6" t="s">
        <v>8</v>
      </c>
      <c r="J2" s="6" t="s">
        <v>9</v>
      </c>
      <c r="K2" s="6" t="s">
        <v>10</v>
      </c>
      <c r="L2" s="6" t="s">
        <v>11</v>
      </c>
      <c r="M2" s="6" t="s">
        <v>12</v>
      </c>
      <c r="N2" s="6" t="s">
        <v>13</v>
      </c>
      <c r="O2" s="17" t="s">
        <v>29</v>
      </c>
      <c r="P2" s="11" t="s">
        <v>30</v>
      </c>
      <c r="Q2" s="11" t="s">
        <v>31</v>
      </c>
    </row>
    <row r="3" spans="1:21" ht="15.75" thickBot="1" x14ac:dyDescent="0.3">
      <c r="A3" s="7" t="s">
        <v>63</v>
      </c>
      <c r="B3" s="55" t="s">
        <v>53</v>
      </c>
    </row>
    <row r="4" spans="1:21" ht="15.75" thickBot="1" x14ac:dyDescent="0.3">
      <c r="A4" s="48" t="s">
        <v>84</v>
      </c>
      <c r="B4" s="56">
        <f>VLOOKUP(A4,Supplies!C5:H60,6,FALSE)</f>
        <v>40483630020</v>
      </c>
      <c r="C4" s="9">
        <f>SUMIFS(Supplies!$M:$M,Supplies!$C:$C,'Reporting projet'!$A4,Supplies!$N:$N,'Reporting projet'!C$1)</f>
        <v>3560</v>
      </c>
      <c r="D4" s="9">
        <f>SUMIFS(Supplies!$M:$M,Supplies!$C:$C,'Reporting projet'!$A4,Supplies!$N:$N,'Reporting projet'!D$1)</f>
        <v>0</v>
      </c>
      <c r="E4" s="9">
        <f>SUMIFS(Supplies!$M:$M,Supplies!$C:$C,'Reporting projet'!$A4,Supplies!$N:$N,'Reporting projet'!E$1)</f>
        <v>0</v>
      </c>
      <c r="F4" s="9">
        <f>SUMIFS(Supplies!$M:$M,Supplies!$C:$C,'Reporting projet'!$A4,Supplies!$N:$N,'Reporting projet'!F$1)</f>
        <v>0</v>
      </c>
      <c r="G4" s="9">
        <f>SUMIFS(Supplies!$M:$M,Supplies!$C:$C,'Reporting projet'!$A4,Supplies!$N:$N,'Reporting projet'!G$1)</f>
        <v>0</v>
      </c>
      <c r="H4" s="9">
        <f>SUMIFS(Supplies!$M:$M,Supplies!$C:$C,'Reporting projet'!$A4,Supplies!$N:$N,'Reporting projet'!H$1)</f>
        <v>0</v>
      </c>
      <c r="I4" s="9">
        <f>SUMIFS(Supplies!$M:$M,Supplies!$C:$C,'Reporting projet'!$A4,Supplies!$N:$N,'Reporting projet'!I$1)</f>
        <v>0</v>
      </c>
      <c r="J4" s="9">
        <f>SUMIFS(Supplies!$M:$M,Supplies!$C:$C,'Reporting projet'!$A4,Supplies!$N:$N,'Reporting projet'!J$1)</f>
        <v>0</v>
      </c>
      <c r="K4" s="9">
        <f>SUMIFS(Supplies!$M:$M,Supplies!$C:$C,'Reporting projet'!$A4,Supplies!$N:$N,'Reporting projet'!K$1)</f>
        <v>0</v>
      </c>
      <c r="L4" s="9">
        <f>SUMIFS(Supplies!$M:$M,Supplies!$C:$C,'Reporting projet'!$A4,Supplies!$N:$N,'Reporting projet'!L$1)</f>
        <v>0</v>
      </c>
      <c r="M4" s="9">
        <f>SUMIFS(Supplies!$M:$M,Supplies!$C:$C,'Reporting projet'!$A4,Supplies!$N:$N,'Reporting projet'!M$1)</f>
        <v>0</v>
      </c>
      <c r="N4" s="9">
        <f>SUMIFS(Supplies!$M:$M,Supplies!$C:$C,'Reporting projet'!$A4,Supplies!$N:$N,'Reporting projet'!N$1)</f>
        <v>0</v>
      </c>
      <c r="O4" s="53" t="e">
        <f>VLOOKUP(A4,Supplies!C5:K81,10,FALSE)</f>
        <v>#REF!</v>
      </c>
      <c r="P4" s="27">
        <f t="shared" ref="P4:P12" si="0">SUM(C4:N4)</f>
        <v>3560</v>
      </c>
      <c r="Q4" s="27" t="e">
        <f t="shared" ref="Q4:Q12" si="1">O4-P4</f>
        <v>#REF!</v>
      </c>
    </row>
    <row r="5" spans="1:21" ht="15.75" thickBot="1" x14ac:dyDescent="0.3">
      <c r="A5" s="48" t="s">
        <v>85</v>
      </c>
      <c r="B5" s="56" t="e">
        <f>VLOOKUP(A5,Supplies!C6:H61,6,FALSE)</f>
        <v>#N/A</v>
      </c>
      <c r="C5" s="9">
        <f>SUMIFS(Supplies!$M:$M,Supplies!$C:$C,'Reporting projet'!$A5,Supplies!$N:$N,'Reporting projet'!C$1)</f>
        <v>0</v>
      </c>
      <c r="D5" s="9">
        <f>SUMIFS(Supplies!$M:$M,Supplies!$C:$C,'Reporting projet'!$A5,Supplies!$N:$N,'Reporting projet'!D$1)</f>
        <v>0</v>
      </c>
      <c r="E5" s="9">
        <f>SUMIFS(Supplies!$M:$M,Supplies!$C:$C,'Reporting projet'!$A5,Supplies!$N:$N,'Reporting projet'!E$1)</f>
        <v>0</v>
      </c>
      <c r="F5" s="9">
        <f>SUMIFS(Supplies!$M:$M,Supplies!$C:$C,'Reporting projet'!$A5,Supplies!$N:$N,'Reporting projet'!F$1)</f>
        <v>0</v>
      </c>
      <c r="G5" s="9">
        <f>SUMIFS(Supplies!$M:$M,Supplies!$C:$C,'Reporting projet'!$A5,Supplies!$N:$N,'Reporting projet'!G$1)</f>
        <v>0</v>
      </c>
      <c r="H5" s="9">
        <f>SUMIFS(Supplies!$M:$M,Supplies!$C:$C,'Reporting projet'!$A5,Supplies!$N:$N,'Reporting projet'!H$1)</f>
        <v>0</v>
      </c>
      <c r="I5" s="9">
        <f>SUMIFS(Supplies!$M:$M,Supplies!$C:$C,'Reporting projet'!$A5,Supplies!$N:$N,'Reporting projet'!I$1)</f>
        <v>0</v>
      </c>
      <c r="J5" s="9">
        <f>SUMIFS(Supplies!$M:$M,Supplies!$C:$C,'Reporting projet'!$A5,Supplies!$N:$N,'Reporting projet'!J$1)</f>
        <v>0</v>
      </c>
      <c r="K5" s="9">
        <f>SUMIFS(Supplies!$M:$M,Supplies!$C:$C,'Reporting projet'!$A5,Supplies!$N:$N,'Reporting projet'!K$1)</f>
        <v>0</v>
      </c>
      <c r="L5" s="9">
        <f>SUMIFS(Supplies!$M:$M,Supplies!$C:$C,'Reporting projet'!$A5,Supplies!$N:$N,'Reporting projet'!L$1)</f>
        <v>0</v>
      </c>
      <c r="M5" s="9">
        <f>SUMIFS(Supplies!$M:$M,Supplies!$C:$C,'Reporting projet'!$A5,Supplies!$N:$N,'Reporting projet'!M$1)</f>
        <v>0</v>
      </c>
      <c r="N5" s="9">
        <f>SUMIFS(Supplies!$M:$M,Supplies!$C:$C,'Reporting projet'!$A5,Supplies!$N:$N,'Reporting projet'!N$1)</f>
        <v>0</v>
      </c>
      <c r="O5" s="53" t="e">
        <f>VLOOKUP(A5,Supplies!C6:K82,10,FALSE)</f>
        <v>#N/A</v>
      </c>
      <c r="P5" s="64">
        <f t="shared" si="0"/>
        <v>0</v>
      </c>
      <c r="Q5" s="64" t="e">
        <f t="shared" si="1"/>
        <v>#N/A</v>
      </c>
    </row>
    <row r="6" spans="1:21" ht="15.75" thickBot="1" x14ac:dyDescent="0.3">
      <c r="A6" s="48" t="s">
        <v>93</v>
      </c>
      <c r="B6" s="56" t="str">
        <f>VLOOKUP(A6,Supplies!C7:H62,6,FALSE)</f>
        <v>N/A</v>
      </c>
      <c r="C6" s="9">
        <f>SUMIFS(Supplies!$M:$M,Supplies!$C:$C,'Reporting projet'!$A6,Supplies!$N:$N,'Reporting projet'!C$1)</f>
        <v>0</v>
      </c>
      <c r="D6" s="9">
        <f>SUMIFS(Supplies!$M:$M,Supplies!$C:$C,'Reporting projet'!$A6,Supplies!$N:$N,'Reporting projet'!D$1)</f>
        <v>0</v>
      </c>
      <c r="E6" s="9">
        <f>SUMIFS(Supplies!$M:$M,Supplies!$C:$C,'Reporting projet'!$A6,Supplies!$N:$N,'Reporting projet'!E$1)</f>
        <v>0</v>
      </c>
      <c r="F6" s="9">
        <f>SUMIFS(Supplies!$M:$M,Supplies!$C:$C,'Reporting projet'!$A6,Supplies!$N:$N,'Reporting projet'!F$1)</f>
        <v>0</v>
      </c>
      <c r="G6" s="9">
        <f>SUMIFS(Supplies!$M:$M,Supplies!$C:$C,'Reporting projet'!$A6,Supplies!$N:$N,'Reporting projet'!G$1)</f>
        <v>0</v>
      </c>
      <c r="H6" s="9">
        <f>SUMIFS(Supplies!$M:$M,Supplies!$C:$C,'Reporting projet'!$A6,Supplies!$N:$N,'Reporting projet'!H$1)</f>
        <v>0</v>
      </c>
      <c r="I6" s="9">
        <f>SUMIFS(Supplies!$M:$M,Supplies!$C:$C,'Reporting projet'!$A6,Supplies!$N:$N,'Reporting projet'!I$1)</f>
        <v>0</v>
      </c>
      <c r="J6" s="9">
        <f>SUMIFS(Supplies!$M:$M,Supplies!$C:$C,'Reporting projet'!$A6,Supplies!$N:$N,'Reporting projet'!J$1)</f>
        <v>0</v>
      </c>
      <c r="K6" s="9">
        <f>SUMIFS(Supplies!$M:$M,Supplies!$C:$C,'Reporting projet'!$A6,Supplies!$N:$N,'Reporting projet'!K$1)</f>
        <v>0</v>
      </c>
      <c r="L6" s="9">
        <f>SUMIFS(Supplies!$M:$M,Supplies!$C:$C,'Reporting projet'!$A6,Supplies!$N:$N,'Reporting projet'!L$1)</f>
        <v>0</v>
      </c>
      <c r="M6" s="9">
        <f>SUMIFS(Supplies!$M:$M,Supplies!$C:$C,'Reporting projet'!$A6,Supplies!$N:$N,'Reporting projet'!M$1)</f>
        <v>0</v>
      </c>
      <c r="N6" s="9">
        <f>SUMIFS(Supplies!$M:$M,Supplies!$C:$C,'Reporting projet'!$A6,Supplies!$N:$N,'Reporting projet'!N$1)</f>
        <v>0</v>
      </c>
      <c r="O6" s="53" t="e">
        <f>VLOOKUP(A6,Supplies!C7:K83,10,FALSE)</f>
        <v>#REF!</v>
      </c>
      <c r="P6" s="64">
        <f t="shared" si="0"/>
        <v>0</v>
      </c>
      <c r="Q6" s="64" t="e">
        <f t="shared" si="1"/>
        <v>#REF!</v>
      </c>
    </row>
    <row r="7" spans="1:21" ht="15.75" thickBot="1" x14ac:dyDescent="0.3">
      <c r="A7" s="48" t="s">
        <v>86</v>
      </c>
      <c r="B7" s="56">
        <f>VLOOKUP(A7,Supplies!C8:H63,6,FALSE)</f>
        <v>11610209</v>
      </c>
      <c r="C7" s="9">
        <f>SUMIFS(Supplies!$M:$M,Supplies!$C:$C,'Reporting projet'!$A7,Supplies!$N:$N,'Reporting projet'!C$1)</f>
        <v>0</v>
      </c>
      <c r="D7" s="9">
        <f>SUMIFS(Supplies!$M:$M,Supplies!$C:$C,'Reporting projet'!$A7,Supplies!$N:$N,'Reporting projet'!D$1)</f>
        <v>0</v>
      </c>
      <c r="E7" s="9">
        <f>SUMIFS(Supplies!$M:$M,Supplies!$C:$C,'Reporting projet'!$A7,Supplies!$N:$N,'Reporting projet'!E$1)</f>
        <v>0</v>
      </c>
      <c r="F7" s="9">
        <f>SUMIFS(Supplies!$M:$M,Supplies!$C:$C,'Reporting projet'!$A7,Supplies!$N:$N,'Reporting projet'!F$1)</f>
        <v>0</v>
      </c>
      <c r="G7" s="9">
        <f>SUMIFS(Supplies!$M:$M,Supplies!$C:$C,'Reporting projet'!$A7,Supplies!$N:$N,'Reporting projet'!G$1)</f>
        <v>0</v>
      </c>
      <c r="H7" s="9">
        <f>SUMIFS(Supplies!$M:$M,Supplies!$C:$C,'Reporting projet'!$A7,Supplies!$N:$N,'Reporting projet'!H$1)</f>
        <v>0</v>
      </c>
      <c r="I7" s="9">
        <f>SUMIFS(Supplies!$M:$M,Supplies!$C:$C,'Reporting projet'!$A7,Supplies!$N:$N,'Reporting projet'!I$1)</f>
        <v>0</v>
      </c>
      <c r="J7" s="9">
        <f>SUMIFS(Supplies!$M:$M,Supplies!$C:$C,'Reporting projet'!$A7,Supplies!$N:$N,'Reporting projet'!J$1)</f>
        <v>0</v>
      </c>
      <c r="K7" s="9">
        <f>SUMIFS(Supplies!$M:$M,Supplies!$C:$C,'Reporting projet'!$A7,Supplies!$N:$N,'Reporting projet'!K$1)</f>
        <v>0</v>
      </c>
      <c r="L7" s="9">
        <f>SUMIFS(Supplies!$M:$M,Supplies!$C:$C,'Reporting projet'!$A7,Supplies!$N:$N,'Reporting projet'!L$1)</f>
        <v>0</v>
      </c>
      <c r="M7" s="9">
        <f>SUMIFS(Supplies!$M:$M,Supplies!$C:$C,'Reporting projet'!$A7,Supplies!$N:$N,'Reporting projet'!M$1)</f>
        <v>0</v>
      </c>
      <c r="N7" s="9">
        <f>SUMIFS(Supplies!$M:$M,Supplies!$C:$C,'Reporting projet'!$A7,Supplies!$N:$N,'Reporting projet'!N$1)</f>
        <v>0</v>
      </c>
      <c r="O7" s="53" t="e">
        <f>VLOOKUP(A7,Supplies!C8:K84,10,FALSE)</f>
        <v>#REF!</v>
      </c>
      <c r="P7" s="64">
        <f t="shared" si="0"/>
        <v>0</v>
      </c>
      <c r="Q7" s="64" t="e">
        <f t="shared" si="1"/>
        <v>#REF!</v>
      </c>
    </row>
    <row r="8" spans="1:21" ht="15.75" thickBot="1" x14ac:dyDescent="0.3">
      <c r="A8" s="48" t="s">
        <v>87</v>
      </c>
      <c r="B8" s="56" t="e">
        <f>VLOOKUP(A8,Supplies!C9:H64,6,FALSE)</f>
        <v>#N/A</v>
      </c>
      <c r="C8" s="9">
        <f>SUMIFS(Supplies!$M:$M,Supplies!$C:$C,'Reporting projet'!$A8,Supplies!$N:$N,'Reporting projet'!C$1)</f>
        <v>0</v>
      </c>
      <c r="D8" s="9">
        <f>SUMIFS(Supplies!$M:$M,Supplies!$C:$C,'Reporting projet'!$A8,Supplies!$N:$N,'Reporting projet'!D$1)</f>
        <v>0</v>
      </c>
      <c r="E8" s="9">
        <f>SUMIFS(Supplies!$M:$M,Supplies!$C:$C,'Reporting projet'!$A8,Supplies!$N:$N,'Reporting projet'!E$1)</f>
        <v>0</v>
      </c>
      <c r="F8" s="9">
        <f>SUMIFS(Supplies!$M:$M,Supplies!$C:$C,'Reporting projet'!$A8,Supplies!$N:$N,'Reporting projet'!F$1)</f>
        <v>0</v>
      </c>
      <c r="G8" s="9">
        <f>SUMIFS(Supplies!$M:$M,Supplies!$C:$C,'Reporting projet'!$A8,Supplies!$N:$N,'Reporting projet'!G$1)</f>
        <v>0</v>
      </c>
      <c r="H8" s="9">
        <f>SUMIFS(Supplies!$M:$M,Supplies!$C:$C,'Reporting projet'!$A8,Supplies!$N:$N,'Reporting projet'!H$1)</f>
        <v>0</v>
      </c>
      <c r="I8" s="9">
        <f>SUMIFS(Supplies!$M:$M,Supplies!$C:$C,'Reporting projet'!$A8,Supplies!$N:$N,'Reporting projet'!I$1)</f>
        <v>0</v>
      </c>
      <c r="J8" s="9">
        <f>SUMIFS(Supplies!$M:$M,Supplies!$C:$C,'Reporting projet'!$A8,Supplies!$N:$N,'Reporting projet'!J$1)</f>
        <v>0</v>
      </c>
      <c r="K8" s="9">
        <f>SUMIFS(Supplies!$M:$M,Supplies!$C:$C,'Reporting projet'!$A8,Supplies!$N:$N,'Reporting projet'!K$1)</f>
        <v>0</v>
      </c>
      <c r="L8" s="9">
        <f>SUMIFS(Supplies!$M:$M,Supplies!$C:$C,'Reporting projet'!$A8,Supplies!$N:$N,'Reporting projet'!L$1)</f>
        <v>0</v>
      </c>
      <c r="M8" s="9">
        <f>SUMIFS(Supplies!$M:$M,Supplies!$C:$C,'Reporting projet'!$A8,Supplies!$N:$N,'Reporting projet'!M$1)</f>
        <v>0</v>
      </c>
      <c r="N8" s="9">
        <f>SUMIFS(Supplies!$M:$M,Supplies!$C:$C,'Reporting projet'!$A8,Supplies!$N:$N,'Reporting projet'!N$1)</f>
        <v>0</v>
      </c>
      <c r="O8" s="53" t="e">
        <f>VLOOKUP(A8,Supplies!C9:K85,10,FALSE)</f>
        <v>#N/A</v>
      </c>
      <c r="P8" s="27">
        <f t="shared" si="0"/>
        <v>0</v>
      </c>
      <c r="Q8" s="27" t="e">
        <f t="shared" si="1"/>
        <v>#N/A</v>
      </c>
    </row>
    <row r="9" spans="1:21" ht="15.75" thickBot="1" x14ac:dyDescent="0.3">
      <c r="A9" s="48" t="s">
        <v>88</v>
      </c>
      <c r="B9" s="56" t="e">
        <f>VLOOKUP(A9,Supplies!C10:H65,6,FALSE)</f>
        <v>#N/A</v>
      </c>
      <c r="C9" s="9">
        <f>SUMIFS(Supplies!$M:$M,Supplies!$C:$C,'Reporting projet'!$A9,Supplies!$N:$N,'Reporting projet'!C$1)</f>
        <v>0</v>
      </c>
      <c r="D9" s="9">
        <f>SUMIFS(Supplies!$M:$M,Supplies!$C:$C,'Reporting projet'!$A9,Supplies!$N:$N,'Reporting projet'!D$1)</f>
        <v>0</v>
      </c>
      <c r="E9" s="9">
        <f>SUMIFS(Supplies!$M:$M,Supplies!$C:$C,'Reporting projet'!$A9,Supplies!$N:$N,'Reporting projet'!E$1)</f>
        <v>0</v>
      </c>
      <c r="F9" s="9">
        <f>SUMIFS(Supplies!$M:$M,Supplies!$C:$C,'Reporting projet'!$A9,Supplies!$N:$N,'Reporting projet'!F$1)</f>
        <v>0</v>
      </c>
      <c r="G9" s="9">
        <f>SUMIFS(Supplies!$M:$M,Supplies!$C:$C,'Reporting projet'!$A9,Supplies!$N:$N,'Reporting projet'!G$1)</f>
        <v>0</v>
      </c>
      <c r="H9" s="9">
        <f>SUMIFS(Supplies!$M:$M,Supplies!$C:$C,'Reporting projet'!$A9,Supplies!$N:$N,'Reporting projet'!H$1)</f>
        <v>0</v>
      </c>
      <c r="I9" s="9">
        <f>SUMIFS(Supplies!$M:$M,Supplies!$C:$C,'Reporting projet'!$A9,Supplies!$N:$N,'Reporting projet'!I$1)</f>
        <v>0</v>
      </c>
      <c r="J9" s="9">
        <f>SUMIFS(Supplies!$M:$M,Supplies!$C:$C,'Reporting projet'!$A9,Supplies!$N:$N,'Reporting projet'!J$1)</f>
        <v>0</v>
      </c>
      <c r="K9" s="9">
        <f>SUMIFS(Supplies!$M:$M,Supplies!$C:$C,'Reporting projet'!$A9,Supplies!$N:$N,'Reporting projet'!K$1)</f>
        <v>0</v>
      </c>
      <c r="L9" s="9">
        <f>SUMIFS(Supplies!$M:$M,Supplies!$C:$C,'Reporting projet'!$A9,Supplies!$N:$N,'Reporting projet'!L$1)</f>
        <v>0</v>
      </c>
      <c r="M9" s="9">
        <f>SUMIFS(Supplies!$M:$M,Supplies!$C:$C,'Reporting projet'!$A9,Supplies!$N:$N,'Reporting projet'!M$1)</f>
        <v>0</v>
      </c>
      <c r="N9" s="9">
        <f>SUMIFS(Supplies!$M:$M,Supplies!$C:$C,'Reporting projet'!$A9,Supplies!$N:$N,'Reporting projet'!N$1)</f>
        <v>0</v>
      </c>
      <c r="O9" s="53" t="e">
        <f>VLOOKUP(A9,Supplies!C10:K86,10,FALSE)</f>
        <v>#N/A</v>
      </c>
      <c r="P9" s="64">
        <f t="shared" si="0"/>
        <v>0</v>
      </c>
      <c r="Q9" s="64" t="e">
        <f t="shared" si="1"/>
        <v>#N/A</v>
      </c>
    </row>
    <row r="10" spans="1:21" ht="15.75" thickBot="1" x14ac:dyDescent="0.3">
      <c r="A10" s="48" t="s">
        <v>89</v>
      </c>
      <c r="B10" s="56" t="e">
        <f>VLOOKUP(A10,Supplies!C5:K65,6,FALSE)</f>
        <v>#N/A</v>
      </c>
      <c r="C10" s="9">
        <f>SUMIFS(Supplies!$M:$M,Supplies!$C:$C,'Reporting projet'!$A10,Supplies!$N:$N,'Reporting projet'!C$1)</f>
        <v>0</v>
      </c>
      <c r="D10" s="9">
        <f>SUMIFS(Supplies!$M:$M,Supplies!$C:$C,'Reporting projet'!$A10,Supplies!$N:$N,'Reporting projet'!D$1)</f>
        <v>0</v>
      </c>
      <c r="E10" s="9">
        <f>SUMIFS(Supplies!$M:$M,Supplies!$C:$C,'Reporting projet'!$A10,Supplies!$N:$N,'Reporting projet'!E$1)</f>
        <v>0</v>
      </c>
      <c r="F10" s="9">
        <f>SUMIFS(Supplies!$M:$M,Supplies!$C:$C,'Reporting projet'!$A10,Supplies!$N:$N,'Reporting projet'!F$1)</f>
        <v>0</v>
      </c>
      <c r="G10" s="9">
        <f>SUMIFS(Supplies!$M:$M,Supplies!$C:$C,'Reporting projet'!$A10,Supplies!$N:$N,'Reporting projet'!G$1)</f>
        <v>0</v>
      </c>
      <c r="H10" s="9">
        <f>SUMIFS(Supplies!$M:$M,Supplies!$C:$C,'Reporting projet'!$A10,Supplies!$N:$N,'Reporting projet'!H$1)</f>
        <v>0</v>
      </c>
      <c r="I10" s="9">
        <f>SUMIFS(Supplies!$M:$M,Supplies!$C:$C,'Reporting projet'!$A10,Supplies!$N:$N,'Reporting projet'!I$1)</f>
        <v>0</v>
      </c>
      <c r="J10" s="9">
        <f>SUMIFS(Supplies!$M:$M,Supplies!$C:$C,'Reporting projet'!$A10,Supplies!$N:$N,'Reporting projet'!J$1)</f>
        <v>0</v>
      </c>
      <c r="K10" s="9">
        <f>SUMIFS(Supplies!$M:$M,Supplies!$C:$C,'Reporting projet'!$A10,Supplies!$N:$N,'Reporting projet'!K$1)</f>
        <v>0</v>
      </c>
      <c r="L10" s="9">
        <f>SUMIFS(Supplies!$M:$M,Supplies!$C:$C,'Reporting projet'!$A10,Supplies!$N:$N,'Reporting projet'!L$1)</f>
        <v>0</v>
      </c>
      <c r="M10" s="9">
        <f>SUMIFS(Supplies!$M:$M,Supplies!$C:$C,'Reporting projet'!$A10,Supplies!$N:$N,'Reporting projet'!M$1)</f>
        <v>0</v>
      </c>
      <c r="N10" s="9">
        <f>SUMIFS(Supplies!$M:$M,Supplies!$C:$C,'Reporting projet'!$A10,Supplies!$N:$N,'Reporting projet'!N$1)</f>
        <v>0</v>
      </c>
      <c r="O10" s="53" t="e">
        <f>VLOOKUP(A10,Supplies!C5:K66,10,FALSE)</f>
        <v>#N/A</v>
      </c>
      <c r="P10" s="64">
        <f t="shared" si="0"/>
        <v>0</v>
      </c>
      <c r="Q10" s="64" t="e">
        <f t="shared" si="1"/>
        <v>#N/A</v>
      </c>
    </row>
    <row r="11" spans="1:21" ht="15.75" thickBot="1" x14ac:dyDescent="0.3">
      <c r="A11" s="48" t="s">
        <v>90</v>
      </c>
      <c r="B11" s="56" t="e">
        <f>VLOOKUP(A11,Supplies!C12:H67,6,FALSE)</f>
        <v>#N/A</v>
      </c>
      <c r="C11" s="9">
        <f>SUMIFS(Supplies!$M:$M,Supplies!$C:$C,'Reporting projet'!$A11,Supplies!$N:$N,'Reporting projet'!C$1)</f>
        <v>0</v>
      </c>
      <c r="D11" s="9">
        <f>SUMIFS(Supplies!$M:$M,Supplies!$C:$C,'Reporting projet'!$A11,Supplies!$N:$N,'Reporting projet'!D$1)</f>
        <v>0</v>
      </c>
      <c r="E11" s="9">
        <f>SUMIFS(Supplies!$M:$M,Supplies!$C:$C,'Reporting projet'!$A11,Supplies!$N:$N,'Reporting projet'!E$1)</f>
        <v>0</v>
      </c>
      <c r="F11" s="9">
        <f>SUMIFS(Supplies!$M:$M,Supplies!$C:$C,'Reporting projet'!$A11,Supplies!$N:$N,'Reporting projet'!F$1)</f>
        <v>0</v>
      </c>
      <c r="G11" s="9">
        <f>SUMIFS(Supplies!$M:$M,Supplies!$C:$C,'Reporting projet'!$A11,Supplies!$N:$N,'Reporting projet'!G$1)</f>
        <v>0</v>
      </c>
      <c r="H11" s="9">
        <f>SUMIFS(Supplies!$M:$M,Supplies!$C:$C,'Reporting projet'!$A11,Supplies!$N:$N,'Reporting projet'!H$1)</f>
        <v>0</v>
      </c>
      <c r="I11" s="9">
        <f>SUMIFS(Supplies!$M:$M,Supplies!$C:$C,'Reporting projet'!$A11,Supplies!$N:$N,'Reporting projet'!I$1)</f>
        <v>0</v>
      </c>
      <c r="J11" s="9">
        <f>SUMIFS(Supplies!$M:$M,Supplies!$C:$C,'Reporting projet'!$A11,Supplies!$N:$N,'Reporting projet'!J$1)</f>
        <v>0</v>
      </c>
      <c r="K11" s="9">
        <f>SUMIFS(Supplies!$M:$M,Supplies!$C:$C,'Reporting projet'!$A11,Supplies!$N:$N,'Reporting projet'!K$1)</f>
        <v>0</v>
      </c>
      <c r="L11" s="9">
        <f>SUMIFS(Supplies!$M:$M,Supplies!$C:$C,'Reporting projet'!$A11,Supplies!$N:$N,'Reporting projet'!L$1)</f>
        <v>0</v>
      </c>
      <c r="M11" s="9">
        <f>SUMIFS(Supplies!$M:$M,Supplies!$C:$C,'Reporting projet'!$A11,Supplies!$N:$N,'Reporting projet'!M$1)</f>
        <v>0</v>
      </c>
      <c r="N11" s="9">
        <f>SUMIFS(Supplies!$M:$M,Supplies!$C:$C,'Reporting projet'!$A11,Supplies!$N:$N,'Reporting projet'!N$1)</f>
        <v>0</v>
      </c>
      <c r="O11" s="53" t="e">
        <f>VLOOKUP(A11,Supplies!C12:K88,10,FALSE)</f>
        <v>#N/A</v>
      </c>
      <c r="P11" s="64">
        <f t="shared" si="0"/>
        <v>0</v>
      </c>
      <c r="Q11" s="64" t="e">
        <f t="shared" si="1"/>
        <v>#N/A</v>
      </c>
    </row>
    <row r="12" spans="1:21" ht="15.75" thickBot="1" x14ac:dyDescent="0.3">
      <c r="A12" s="48" t="s">
        <v>91</v>
      </c>
      <c r="B12" s="56" t="e">
        <f>VLOOKUP(A12,Supplies!C12:H67,6,FALSE)</f>
        <v>#N/A</v>
      </c>
      <c r="C12" s="9">
        <f>SUMIFS(Supplies!$M:$M,Supplies!$C:$C,'Reporting projet'!$A12,Supplies!$N:$N,'Reporting projet'!C$1)</f>
        <v>0</v>
      </c>
      <c r="D12" s="9">
        <f>SUMIFS(Supplies!$M:$M,Supplies!$C:$C,'Reporting projet'!$A12,Supplies!$N:$N,'Reporting projet'!D$1)</f>
        <v>0</v>
      </c>
      <c r="E12" s="9">
        <f>SUMIFS(Supplies!$M:$M,Supplies!$C:$C,'Reporting projet'!$A12,Supplies!$N:$N,'Reporting projet'!E$1)</f>
        <v>0</v>
      </c>
      <c r="F12" s="9">
        <f>SUMIFS(Supplies!$M:$M,Supplies!$C:$C,'Reporting projet'!$A12,Supplies!$N:$N,'Reporting projet'!F$1)</f>
        <v>0</v>
      </c>
      <c r="G12" s="9">
        <f>SUMIFS(Supplies!$M:$M,Supplies!$C:$C,'Reporting projet'!$A12,Supplies!$N:$N,'Reporting projet'!G$1)</f>
        <v>0</v>
      </c>
      <c r="H12" s="9">
        <f>SUMIFS(Supplies!$M:$M,Supplies!$C:$C,'Reporting projet'!$A12,Supplies!$N:$N,'Reporting projet'!H$1)</f>
        <v>0</v>
      </c>
      <c r="I12" s="9">
        <f>SUMIFS(Supplies!$M:$M,Supplies!$C:$C,'Reporting projet'!$A12,Supplies!$N:$N,'Reporting projet'!I$1)</f>
        <v>0</v>
      </c>
      <c r="J12" s="9">
        <f>SUMIFS(Supplies!$M:$M,Supplies!$C:$C,'Reporting projet'!$A12,Supplies!$N:$N,'Reporting projet'!J$1)</f>
        <v>0</v>
      </c>
      <c r="K12" s="9">
        <f>SUMIFS(Supplies!$M:$M,Supplies!$C:$C,'Reporting projet'!$A12,Supplies!$N:$N,'Reporting projet'!K$1)</f>
        <v>0</v>
      </c>
      <c r="L12" s="9">
        <f>SUMIFS(Supplies!$M:$M,Supplies!$C:$C,'Reporting projet'!$A12,Supplies!$N:$N,'Reporting projet'!L$1)</f>
        <v>0</v>
      </c>
      <c r="M12" s="9">
        <f>SUMIFS(Supplies!$M:$M,Supplies!$C:$C,'Reporting projet'!$A12,Supplies!$N:$N,'Reporting projet'!M$1)</f>
        <v>0</v>
      </c>
      <c r="N12" s="9">
        <f>SUMIFS(Supplies!$M:$M,Supplies!$C:$C,'Reporting projet'!$A12,Supplies!$N:$N,'Reporting projet'!N$1)</f>
        <v>0</v>
      </c>
      <c r="O12" s="53" t="e">
        <f>VLOOKUP(A12,Supplies!C13:K89,10,FALSE)</f>
        <v>#N/A</v>
      </c>
      <c r="P12" s="64">
        <f t="shared" si="0"/>
        <v>0</v>
      </c>
      <c r="Q12" s="64" t="e">
        <f t="shared" si="1"/>
        <v>#N/A</v>
      </c>
    </row>
    <row r="13" spans="1:21" ht="15.75" thickBot="1" x14ac:dyDescent="0.3">
      <c r="A13" s="48" t="s">
        <v>92</v>
      </c>
      <c r="B13" s="56" t="e">
        <f>VLOOKUP(A13,Supplies!C13:H68,6,FALSE)</f>
        <v>#N/A</v>
      </c>
      <c r="C13" s="9">
        <f>SUMIFS(Supplies!$M:$M,Supplies!$C:$C,'Reporting projet'!$A13,Supplies!$N:$N,'Reporting projet'!C$1)</f>
        <v>0</v>
      </c>
      <c r="D13" s="9">
        <f>SUMIFS(Supplies!$M:$M,Supplies!$C:$C,'Reporting projet'!$A13,Supplies!$N:$N,'Reporting projet'!D$1)</f>
        <v>0</v>
      </c>
      <c r="E13" s="9">
        <f>SUMIFS(Supplies!$M:$M,Supplies!$C:$C,'Reporting projet'!$A13,Supplies!$N:$N,'Reporting projet'!E$1)</f>
        <v>0</v>
      </c>
      <c r="F13" s="9">
        <f>SUMIFS(Supplies!$M:$M,Supplies!$C:$C,'Reporting projet'!$A13,Supplies!$N:$N,'Reporting projet'!F$1)</f>
        <v>0</v>
      </c>
      <c r="G13" s="9">
        <f>SUMIFS(Supplies!$M:$M,Supplies!$C:$C,'Reporting projet'!$A13,Supplies!$N:$N,'Reporting projet'!G$1)</f>
        <v>0</v>
      </c>
      <c r="H13" s="9">
        <f>SUMIFS(Supplies!$M:$M,Supplies!$C:$C,'Reporting projet'!$A13,Supplies!$N:$N,'Reporting projet'!H$1)</f>
        <v>0</v>
      </c>
      <c r="I13" s="9">
        <f>SUMIFS(Supplies!$M:$M,Supplies!$C:$C,'Reporting projet'!$A13,Supplies!$N:$N,'Reporting projet'!I$1)</f>
        <v>0</v>
      </c>
      <c r="J13" s="9">
        <f>SUMIFS(Supplies!$M:$M,Supplies!$C:$C,'Reporting projet'!$A13,Supplies!$N:$N,'Reporting projet'!J$1)</f>
        <v>0</v>
      </c>
      <c r="K13" s="9">
        <f>SUMIFS(Supplies!$M:$M,Supplies!$C:$C,'Reporting projet'!$A13,Supplies!$N:$N,'Reporting projet'!K$1)</f>
        <v>0</v>
      </c>
      <c r="L13" s="9">
        <f>SUMIFS(Supplies!$M:$M,Supplies!$C:$C,'Reporting projet'!$A13,Supplies!$N:$N,'Reporting projet'!L$1)</f>
        <v>0</v>
      </c>
      <c r="M13" s="9">
        <f>SUMIFS(Supplies!$M:$M,Supplies!$C:$C,'Reporting projet'!$A13,Supplies!$N:$N,'Reporting projet'!M$1)</f>
        <v>0</v>
      </c>
      <c r="N13" s="9">
        <f>SUMIFS(Supplies!$M:$M,Supplies!$C:$C,'Reporting projet'!$A13,Supplies!$N:$N,'Reporting projet'!N$1)</f>
        <v>0</v>
      </c>
      <c r="O13" s="53" t="e">
        <f>VLOOKUP(A13,Supplies!C14:K90,10,FALSE)</f>
        <v>#N/A</v>
      </c>
      <c r="P13" s="64">
        <f t="shared" ref="P13" si="2">SUM(C13:N13)</f>
        <v>0</v>
      </c>
      <c r="Q13" s="27" t="e">
        <f t="shared" ref="Q13" si="3">O13-P13</f>
        <v>#N/A</v>
      </c>
    </row>
    <row r="14" spans="1:21" ht="15.75" thickBot="1" x14ac:dyDescent="0.3">
      <c r="A14" s="49"/>
      <c r="B14" s="57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18"/>
      <c r="Q14" s="27"/>
    </row>
    <row r="15" spans="1:21" ht="15.75" thickBot="1" x14ac:dyDescent="0.3">
      <c r="A15" s="23" t="s">
        <v>32</v>
      </c>
      <c r="B15" s="58"/>
      <c r="C15" s="31">
        <f>SUM(C4:C13)</f>
        <v>3560</v>
      </c>
      <c r="D15" s="31">
        <f t="shared" ref="D15:N15" si="4">SUM(D4:D13)</f>
        <v>0</v>
      </c>
      <c r="E15" s="31">
        <f t="shared" si="4"/>
        <v>0</v>
      </c>
      <c r="F15" s="31">
        <f t="shared" si="4"/>
        <v>0</v>
      </c>
      <c r="G15" s="31">
        <f t="shared" si="4"/>
        <v>0</v>
      </c>
      <c r="H15" s="31">
        <f t="shared" si="4"/>
        <v>0</v>
      </c>
      <c r="I15" s="31">
        <f t="shared" si="4"/>
        <v>0</v>
      </c>
      <c r="J15" s="31">
        <f t="shared" si="4"/>
        <v>0</v>
      </c>
      <c r="K15" s="31">
        <f t="shared" si="4"/>
        <v>0</v>
      </c>
      <c r="L15" s="31">
        <f t="shared" si="4"/>
        <v>0</v>
      </c>
      <c r="M15" s="31">
        <f t="shared" si="4"/>
        <v>0</v>
      </c>
      <c r="N15" s="31">
        <f t="shared" si="4"/>
        <v>0</v>
      </c>
      <c r="O15" s="24" t="e">
        <f>SUM(O4:O9)</f>
        <v>#REF!</v>
      </c>
      <c r="P15" s="24">
        <f>SUM(P4:P9)</f>
        <v>3560</v>
      </c>
      <c r="Q15" s="24" t="e">
        <f>SUM(Q4:Q9)</f>
        <v>#REF!</v>
      </c>
    </row>
    <row r="16" spans="1:21" ht="15.75" thickBot="1" x14ac:dyDescent="0.3">
      <c r="A16" s="4"/>
      <c r="B16" s="5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19"/>
      <c r="P16" s="19"/>
      <c r="Q16" s="16"/>
      <c r="R16" s="4"/>
      <c r="S16" s="4"/>
    </row>
    <row r="17" spans="1:17" ht="15.75" thickBot="1" x14ac:dyDescent="0.3">
      <c r="A17" s="8" t="s">
        <v>33</v>
      </c>
      <c r="B17" s="59" t="s">
        <v>53</v>
      </c>
      <c r="G17" s="4"/>
      <c r="H17" s="4"/>
      <c r="I17" s="4"/>
      <c r="J17" s="4"/>
      <c r="K17" s="4"/>
      <c r="L17" s="4"/>
      <c r="M17" s="4"/>
      <c r="N17" s="4"/>
      <c r="O17" s="19"/>
      <c r="P17" s="19"/>
      <c r="Q17" s="16"/>
    </row>
    <row r="18" spans="1:17" ht="15.75" thickBot="1" x14ac:dyDescent="0.3">
      <c r="A18" s="50" t="s">
        <v>94</v>
      </c>
      <c r="B18" s="56">
        <f>VLOOKUP(A18,Supplies!C18:H73,6,FALSE)</f>
        <v>11610209</v>
      </c>
      <c r="C18" s="9">
        <f>SUMIFS(Supplies!$M:$M,Supplies!$C:$C,'Reporting projet'!$A18,Supplies!$N:$N,'Reporting projet'!C$1)</f>
        <v>0</v>
      </c>
      <c r="D18" s="9">
        <f>SUMIFS(Supplies!$M:$M,Supplies!$C:$C,'Reporting projet'!$A18,Supplies!$N:$N,'Reporting projet'!D$1)</f>
        <v>7488</v>
      </c>
      <c r="E18" s="9">
        <f>SUMIFS(Supplies!$M:$M,Supplies!$C:$C,'Reporting projet'!$A18,Supplies!$N:$N,'Reporting projet'!E$1)</f>
        <v>0</v>
      </c>
      <c r="F18" s="9">
        <f>SUMIFS(Supplies!$M:$M,Supplies!$C:$C,'Reporting projet'!$A18,Supplies!$N:$N,'Reporting projet'!F$1)</f>
        <v>0</v>
      </c>
      <c r="G18" s="9">
        <f>SUMIFS(Supplies!$M:$M,Supplies!$C:$C,'Reporting projet'!$A18,Supplies!$N:$N,'Reporting projet'!G$1)</f>
        <v>0</v>
      </c>
      <c r="H18" s="9">
        <f>SUMIFS(Supplies!$M:$M,Supplies!$C:$C,'Reporting projet'!$A18,Supplies!$N:$N,'Reporting projet'!H$1)</f>
        <v>0</v>
      </c>
      <c r="I18" s="9">
        <f>SUMIFS(Supplies!$M:$M,Supplies!$C:$C,'Reporting projet'!$A18,Supplies!$N:$N,'Reporting projet'!I$1)</f>
        <v>0</v>
      </c>
      <c r="J18" s="9">
        <f>SUMIFS(Supplies!$M:$M,Supplies!$C:$C,'Reporting projet'!$A18,Supplies!$N:$N,'Reporting projet'!J$1)</f>
        <v>0</v>
      </c>
      <c r="K18" s="9">
        <f>SUMIFS(Supplies!$M:$M,Supplies!$C:$C,'Reporting projet'!$A18,Supplies!$N:$N,'Reporting projet'!K$1)</f>
        <v>0</v>
      </c>
      <c r="L18" s="9">
        <f>SUMIFS(Supplies!$M:$M,Supplies!$C:$C,'Reporting projet'!$A18,Supplies!$N:$N,'Reporting projet'!L$1)</f>
        <v>0</v>
      </c>
      <c r="M18" s="9">
        <f>SUMIFS(Supplies!$M:$M,Supplies!$C:$C,'Reporting projet'!$A18,Supplies!$N:$N,'Reporting projet'!M$1)</f>
        <v>0</v>
      </c>
      <c r="N18" s="9">
        <f>SUMIFS(Supplies!$M:$M,Supplies!$C:$C,'Reporting projet'!$A18,Supplies!$N:$N,'Reporting projet'!N$1)</f>
        <v>0</v>
      </c>
      <c r="O18" s="53">
        <f>SUMIFS(Supplies!$K:$K,Supplies!$C:$C,'Reporting projet'!A18,Supplies!$K:$K,'Reporting projet'!$O$1)</f>
        <v>0</v>
      </c>
      <c r="P18" s="27">
        <f t="shared" ref="P18:P19" si="5">SUM(C18:N18)</f>
        <v>7488</v>
      </c>
      <c r="Q18" s="27">
        <f t="shared" ref="Q18:Q19" si="6">O18-P18</f>
        <v>-7488</v>
      </c>
    </row>
    <row r="19" spans="1:17" ht="15.75" thickBot="1" x14ac:dyDescent="0.3">
      <c r="A19" s="51"/>
      <c r="B19" s="60"/>
      <c r="C19" s="9">
        <f>SUMIFS(Supplies!$M:$M,Supplies!$C:$C,'Reporting projet'!$A19,Supplies!$N:$N,'Reporting projet'!C$1)</f>
        <v>0</v>
      </c>
      <c r="D19" s="9">
        <f>SUMIFS(Supplies!$M:$M,Supplies!$C:$C,'Reporting projet'!$A19,Supplies!$N:$N,'Reporting projet'!D$1)</f>
        <v>0</v>
      </c>
      <c r="E19" s="9">
        <f>SUMIFS(Supplies!$M:$M,Supplies!$C:$C,'Reporting projet'!$A19,Supplies!$N:$N,'Reporting projet'!E$1)</f>
        <v>0</v>
      </c>
      <c r="F19" s="9">
        <f>SUMIFS(Supplies!$M:$M,Supplies!$C:$C,'Reporting projet'!$A19,Supplies!$N:$N,'Reporting projet'!F$1)</f>
        <v>0</v>
      </c>
      <c r="G19" s="9">
        <f>SUMIFS(Supplies!$M:$M,Supplies!$C:$C,'Reporting projet'!$A19,Supplies!$N:$N,'Reporting projet'!G$1)</f>
        <v>0</v>
      </c>
      <c r="H19" s="9">
        <f>SUMIFS(Supplies!$M:$M,Supplies!$C:$C,'Reporting projet'!$A19,Supplies!$N:$N,'Reporting projet'!H$1)</f>
        <v>0</v>
      </c>
      <c r="I19" s="9">
        <f>SUMIFS(Supplies!$M:$M,Supplies!$C:$C,'Reporting projet'!$A19,Supplies!$N:$N,'Reporting projet'!I$1)</f>
        <v>0</v>
      </c>
      <c r="J19" s="9">
        <f>SUMIFS(Supplies!$M:$M,Supplies!$C:$C,'Reporting projet'!$A19,Supplies!$N:$N,'Reporting projet'!J$1)</f>
        <v>0</v>
      </c>
      <c r="K19" s="9">
        <f>SUMIFS(Supplies!$M:$M,Supplies!$C:$C,'Reporting projet'!$A19,Supplies!$N:$N,'Reporting projet'!K$1)</f>
        <v>0</v>
      </c>
      <c r="L19" s="9">
        <f>SUMIFS(Supplies!$M:$M,Supplies!$C:$C,'Reporting projet'!$A19,Supplies!$N:$N,'Reporting projet'!L$1)</f>
        <v>0</v>
      </c>
      <c r="M19" s="9">
        <f>SUMIFS(Supplies!$M:$M,Supplies!$C:$C,'Reporting projet'!$A19,Supplies!$N:$N,'Reporting projet'!M$1)</f>
        <v>0</v>
      </c>
      <c r="N19" s="9">
        <f>SUMIFS(Supplies!$M:$M,Supplies!$C:$C,'Reporting projet'!$A19,Supplies!$N:$N,'Reporting projet'!N$1)</f>
        <v>0</v>
      </c>
      <c r="O19" s="53">
        <f>SUMIFS(Supplies!$K:$K,Supplies!$C:$C,'Reporting projet'!A19,Supplies!$K:$K,'Reporting projet'!$O$1)</f>
        <v>0</v>
      </c>
      <c r="P19" s="27">
        <f t="shared" si="5"/>
        <v>0</v>
      </c>
      <c r="Q19" s="27">
        <f t="shared" si="6"/>
        <v>0</v>
      </c>
    </row>
    <row r="20" spans="1:17" ht="15.75" thickBot="1" x14ac:dyDescent="0.3">
      <c r="A20" s="52"/>
      <c r="B20" s="57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0"/>
      <c r="P20" s="18"/>
      <c r="Q20" s="30"/>
    </row>
    <row r="21" spans="1:17" ht="15.75" thickBot="1" x14ac:dyDescent="0.3">
      <c r="A21" s="25" t="s">
        <v>34</v>
      </c>
      <c r="B21" s="61"/>
      <c r="C21" s="32">
        <f t="shared" ref="C21:O21" si="7">SUM(C18:C19)</f>
        <v>0</v>
      </c>
      <c r="D21" s="32">
        <f t="shared" si="7"/>
        <v>7488</v>
      </c>
      <c r="E21" s="32">
        <f t="shared" si="7"/>
        <v>0</v>
      </c>
      <c r="F21" s="32">
        <f t="shared" si="7"/>
        <v>0</v>
      </c>
      <c r="G21" s="32">
        <f t="shared" si="7"/>
        <v>0</v>
      </c>
      <c r="H21" s="32">
        <f t="shared" si="7"/>
        <v>0</v>
      </c>
      <c r="I21" s="32">
        <f t="shared" si="7"/>
        <v>0</v>
      </c>
      <c r="J21" s="32">
        <f t="shared" si="7"/>
        <v>0</v>
      </c>
      <c r="K21" s="32">
        <f t="shared" si="7"/>
        <v>0</v>
      </c>
      <c r="L21" s="32">
        <f t="shared" si="7"/>
        <v>0</v>
      </c>
      <c r="M21" s="32">
        <f t="shared" si="7"/>
        <v>0</v>
      </c>
      <c r="N21" s="32">
        <f t="shared" si="7"/>
        <v>0</v>
      </c>
      <c r="O21" s="24">
        <f t="shared" si="7"/>
        <v>0</v>
      </c>
      <c r="P21" s="24">
        <f>SUM(P10:P18)</f>
        <v>11048</v>
      </c>
      <c r="Q21" s="26">
        <f>SUM(Q18:Q19)</f>
        <v>-7488</v>
      </c>
    </row>
    <row r="22" spans="1:17" x14ac:dyDescent="0.25">
      <c r="G22" s="21"/>
      <c r="H22" s="22"/>
      <c r="I22" s="22"/>
      <c r="J22" s="22"/>
      <c r="K22" s="22"/>
      <c r="L22" s="22"/>
      <c r="M22" s="22"/>
      <c r="N22" s="22"/>
      <c r="O22" s="34"/>
      <c r="P22" s="19"/>
      <c r="Q22" s="16"/>
    </row>
    <row r="23" spans="1:17" x14ac:dyDescent="0.25">
      <c r="G23" s="4"/>
      <c r="H23" s="4"/>
      <c r="I23" s="4"/>
      <c r="J23" s="4"/>
      <c r="K23" s="4"/>
      <c r="L23" s="4"/>
      <c r="M23" s="4"/>
      <c r="N23" s="4"/>
      <c r="O23" s="19"/>
      <c r="P23" s="13"/>
      <c r="Q23" s="16"/>
    </row>
    <row r="24" spans="1:17" ht="21" customHeight="1" thickBot="1" x14ac:dyDescent="0.3">
      <c r="A24" s="33" t="s">
        <v>52</v>
      </c>
      <c r="B24" s="62"/>
      <c r="G24" s="4"/>
      <c r="H24" s="4"/>
      <c r="I24" s="4"/>
      <c r="J24" s="4"/>
      <c r="K24" s="4"/>
      <c r="L24" s="4"/>
      <c r="M24" s="4"/>
      <c r="N24" s="4"/>
      <c r="O24" s="19"/>
      <c r="P24" s="13"/>
      <c r="Q24" s="16"/>
    </row>
    <row r="25" spans="1:17" ht="19.5" thickBot="1" x14ac:dyDescent="0.3">
      <c r="A25" s="35" t="s">
        <v>36</v>
      </c>
      <c r="B25" s="63"/>
      <c r="C25" s="32">
        <f t="shared" ref="C25:Q25" si="8">SUM(C15+C21)</f>
        <v>3560</v>
      </c>
      <c r="D25" s="32">
        <f t="shared" si="8"/>
        <v>7488</v>
      </c>
      <c r="E25" s="32">
        <f t="shared" si="8"/>
        <v>0</v>
      </c>
      <c r="F25" s="32">
        <f t="shared" si="8"/>
        <v>0</v>
      </c>
      <c r="G25" s="32">
        <f t="shared" si="8"/>
        <v>0</v>
      </c>
      <c r="H25" s="32">
        <f t="shared" si="8"/>
        <v>0</v>
      </c>
      <c r="I25" s="32">
        <f t="shared" si="8"/>
        <v>0</v>
      </c>
      <c r="J25" s="32">
        <f t="shared" si="8"/>
        <v>0</v>
      </c>
      <c r="K25" s="32">
        <f t="shared" si="8"/>
        <v>0</v>
      </c>
      <c r="L25" s="32">
        <f t="shared" si="8"/>
        <v>0</v>
      </c>
      <c r="M25" s="32">
        <f t="shared" si="8"/>
        <v>0</v>
      </c>
      <c r="N25" s="32">
        <f t="shared" si="8"/>
        <v>0</v>
      </c>
      <c r="O25" s="32" t="e">
        <f t="shared" si="8"/>
        <v>#REF!</v>
      </c>
      <c r="P25" s="32">
        <f t="shared" si="8"/>
        <v>14608</v>
      </c>
      <c r="Q25" s="32" t="e">
        <f t="shared" si="8"/>
        <v>#REF!</v>
      </c>
    </row>
  </sheetData>
  <conditionalFormatting sqref="A15:XFD15">
    <cfRule type="cellIs" dxfId="5" priority="3" operator="between">
      <formula>1</formula>
      <formula>10000000</formula>
    </cfRule>
  </conditionalFormatting>
  <conditionalFormatting sqref="A21:XFD21">
    <cfRule type="cellIs" dxfId="4" priority="2" operator="between">
      <formula>1</formula>
      <formula>1000000</formula>
    </cfRule>
  </conditionalFormatting>
  <conditionalFormatting sqref="C4:N30">
    <cfRule type="cellIs" dxfId="3" priority="1" operator="between">
      <formula>1</formula>
      <formula>1000000</formula>
    </cfRule>
  </conditionalFormatting>
  <pageMargins left="0.7" right="0.7" top="0.75" bottom="0.75" header="0.3" footer="0.3"/>
  <pageSetup paperSize="9" orientation="portrait" r:id="rId1"/>
  <headerFooter>
    <oddFooter>&amp;L&amp;"Times New Roman,Regular"&amp;12&amp;K00C0C0Interne&amp;K0000FF-&amp;K00C0C0Proprietary</oddFooter>
    <evenFooter>&amp;L&amp;"Times New Roman,Regular"&amp;12&amp;K00C0C0Interne&amp;K0000FF-&amp;K00C0C0Proprietary</evenFooter>
    <firstFooter>&amp;L&amp;"Times New Roman,Regular"&amp;12&amp;K00C0C0Interne&amp;K0000FF-&amp;K00C0C0Proprietary</firstFooter>
  </headerFooter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4" operator="containsText" id="{651DD315-ABC5-442E-8439-34B0E9F7C08B}">
            <xm:f>NOT(ISERROR(SEARCH($C$15,C15)))</xm:f>
            <xm:f>$C$15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C15:N15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5" tint="0.59999389629810485"/>
    <pageSetUpPr autoPageBreaks="0"/>
  </sheetPr>
  <dimension ref="A1:U25"/>
  <sheetViews>
    <sheetView zoomScale="80" zoomScaleNormal="80" workbookViewId="0">
      <pane xSplit="1" ySplit="3" topLeftCell="B4" activePane="bottomRight" state="frozen"/>
      <selection pane="topRight" activeCell="C1" sqref="C1"/>
      <selection pane="bottomLeft" activeCell="A4" sqref="A4"/>
      <selection pane="bottomRight" activeCell="A6" sqref="A6"/>
    </sheetView>
  </sheetViews>
  <sheetFormatPr baseColWidth="10" defaultRowHeight="15" x14ac:dyDescent="0.25"/>
  <cols>
    <col min="1" max="1" width="38.85546875" customWidth="1"/>
    <col min="2" max="2" width="17.7109375" style="5" customWidth="1"/>
    <col min="15" max="15" width="15.42578125" style="18" customWidth="1"/>
    <col min="16" max="16" width="15.42578125" style="12" customWidth="1"/>
    <col min="17" max="17" width="15.42578125" style="15" customWidth="1"/>
  </cols>
  <sheetData>
    <row r="1" spans="1:21" ht="27.6" customHeight="1" x14ac:dyDescent="0.25">
      <c r="A1" s="72" t="s">
        <v>56</v>
      </c>
      <c r="B1" s="72">
        <v>11610209</v>
      </c>
      <c r="C1" s="29">
        <v>201901</v>
      </c>
      <c r="D1" s="29">
        <v>201902</v>
      </c>
      <c r="E1" s="29">
        <v>201903</v>
      </c>
      <c r="F1" s="29">
        <v>201904</v>
      </c>
      <c r="G1" s="29">
        <v>201905</v>
      </c>
      <c r="H1" s="29">
        <v>201906</v>
      </c>
      <c r="I1" s="29">
        <v>201907</v>
      </c>
      <c r="J1" s="29">
        <v>201908</v>
      </c>
      <c r="K1" s="29">
        <v>201909</v>
      </c>
      <c r="L1" s="29">
        <v>201910</v>
      </c>
      <c r="M1" s="29">
        <v>201911</v>
      </c>
      <c r="N1" s="29">
        <v>201912</v>
      </c>
      <c r="O1" s="29" t="s">
        <v>50</v>
      </c>
      <c r="P1" s="10"/>
      <c r="Q1" s="14"/>
      <c r="R1" s="4"/>
      <c r="S1" s="4"/>
      <c r="T1" s="4"/>
      <c r="U1" s="4"/>
    </row>
    <row r="2" spans="1:21" x14ac:dyDescent="0.25">
      <c r="A2" s="4"/>
      <c r="B2" s="54"/>
      <c r="C2" s="6" t="s">
        <v>23</v>
      </c>
      <c r="D2" s="6" t="s">
        <v>24</v>
      </c>
      <c r="E2" s="6" t="s">
        <v>25</v>
      </c>
      <c r="F2" s="6" t="s">
        <v>26</v>
      </c>
      <c r="G2" s="6" t="s">
        <v>27</v>
      </c>
      <c r="H2" s="6" t="s">
        <v>28</v>
      </c>
      <c r="I2" s="6" t="s">
        <v>8</v>
      </c>
      <c r="J2" s="6" t="s">
        <v>9</v>
      </c>
      <c r="K2" s="6" t="s">
        <v>10</v>
      </c>
      <c r="L2" s="6" t="s">
        <v>11</v>
      </c>
      <c r="M2" s="6" t="s">
        <v>12</v>
      </c>
      <c r="N2" s="6" t="s">
        <v>13</v>
      </c>
      <c r="O2" s="17" t="s">
        <v>29</v>
      </c>
      <c r="P2" s="11" t="s">
        <v>30</v>
      </c>
      <c r="Q2" s="11" t="s">
        <v>31</v>
      </c>
    </row>
    <row r="3" spans="1:21" ht="15.75" thickBot="1" x14ac:dyDescent="0.3">
      <c r="A3" s="7" t="s">
        <v>64</v>
      </c>
      <c r="B3" s="55"/>
    </row>
    <row r="4" spans="1:21" ht="15.75" thickBot="1" x14ac:dyDescent="0.3">
      <c r="A4" s="3" t="s">
        <v>18</v>
      </c>
      <c r="B4" s="56">
        <v>11610209</v>
      </c>
      <c r="C4" s="9">
        <f>SUMIFS(Supplies!$M:$M,Supplies!$C:$C,'Reporting budget'!$A4,Supplies!$N:$N,'Reporting budget'!C$1)</f>
        <v>0</v>
      </c>
      <c r="D4" s="9">
        <f>SUMIFS(Supplies!$M:$M,Supplies!$C:$C,'Reporting budget'!$A4,Supplies!$N:$N,'Reporting budget'!D$1)</f>
        <v>0</v>
      </c>
      <c r="E4" s="9">
        <f>SUMIFS(Supplies!$M:$M,Supplies!$C:$C,'Reporting budget'!$A4,Supplies!$N:$N,'Reporting budget'!E$1)</f>
        <v>0</v>
      </c>
      <c r="F4" s="9">
        <f>SUMIFS(Supplies!$M:$M,Supplies!$C:$C,'Reporting budget'!$A4,Supplies!$N:$N,'Reporting budget'!F$1)</f>
        <v>0</v>
      </c>
      <c r="G4" s="9">
        <f>SUMIFS(Supplies!$M:$M,Supplies!$C:$C,'Reporting budget'!$A4,Supplies!$N:$N,'Reporting budget'!G$1)</f>
        <v>0</v>
      </c>
      <c r="H4" s="9">
        <f>SUMIFS(Supplies!$M:$M,Supplies!$C:$C,'Reporting budget'!$A4,Supplies!$N:$N,'Reporting budget'!H$1)</f>
        <v>0</v>
      </c>
      <c r="I4" s="9">
        <f>SUMIFS(Supplies!$M:$M,Supplies!$C:$C,'Reporting budget'!$A4,Supplies!$N:$N,'Reporting budget'!I$1)</f>
        <v>0</v>
      </c>
      <c r="J4" s="9">
        <f>SUMIFS(Supplies!$M:$M,Supplies!$C:$C,'Reporting budget'!$A4,Supplies!$N:$N,'Reporting budget'!J$1)</f>
        <v>0</v>
      </c>
      <c r="K4" s="9">
        <f>SUMIFS(Supplies!$M:$M,Supplies!$C:$C,'Reporting budget'!$A4,Supplies!$N:$N,'Reporting budget'!K$1)</f>
        <v>0</v>
      </c>
      <c r="L4" s="9">
        <f>SUMIFS(Supplies!$M:$M,Supplies!$C:$C,'Reporting budget'!$A4,Supplies!$N:$N,'Reporting budget'!L$1)</f>
        <v>0</v>
      </c>
      <c r="M4" s="9">
        <f>SUMIFS(Supplies!$M:$M,Supplies!$C:$C,'Reporting budget'!$A4,Supplies!$N:$N,'Reporting budget'!M$1)</f>
        <v>0</v>
      </c>
      <c r="N4" s="9">
        <f>SUMIFS(Supplies!$M:$M,Supplies!$C:$C,'Reporting budget'!$A4,Supplies!$N:$N,'Reporting budget'!N$1)</f>
        <v>0</v>
      </c>
      <c r="O4" s="68" t="e">
        <f>VLOOKUP(A4,Supplies!C5:K434,9,FALSE)</f>
        <v>#N/A</v>
      </c>
      <c r="P4" s="69">
        <f t="shared" ref="P4:P11" si="0">SUM(C4:N4)</f>
        <v>0</v>
      </c>
      <c r="Q4" s="69" t="e">
        <f t="shared" ref="Q4:Q11" si="1">O4-P4</f>
        <v>#N/A</v>
      </c>
    </row>
    <row r="5" spans="1:21" ht="15.75" thickBot="1" x14ac:dyDescent="0.3">
      <c r="A5" s="3" t="s">
        <v>65</v>
      </c>
      <c r="B5" s="56">
        <v>11610209</v>
      </c>
      <c r="C5" s="9">
        <f>SUMIFS(Supplies!$M:$M,Supplies!$C:$C,'Reporting budget'!$A5,Supplies!$N:$N,'Reporting budget'!C$1)</f>
        <v>0</v>
      </c>
      <c r="D5" s="9">
        <f>SUMIFS(Supplies!$M:$M,Supplies!$C:$C,'Reporting budget'!$A5,Supplies!$N:$N,'Reporting budget'!D$1)</f>
        <v>0</v>
      </c>
      <c r="E5" s="9">
        <f>SUMIFS(Supplies!$M:$M,Supplies!$C:$C,'Reporting budget'!$A5,Supplies!$N:$N,'Reporting budget'!E$1)</f>
        <v>0</v>
      </c>
      <c r="F5" s="9">
        <f>SUMIFS(Supplies!$M:$M,Supplies!$C:$C,'Reporting budget'!$A5,Supplies!$N:$N,'Reporting budget'!F$1)</f>
        <v>0</v>
      </c>
      <c r="G5" s="9">
        <f>SUMIFS(Supplies!$M:$M,Supplies!$C:$C,'Reporting budget'!$A5,Supplies!$N:$N,'Reporting budget'!G$1)</f>
        <v>0</v>
      </c>
      <c r="H5" s="9">
        <f>SUMIFS(Supplies!$M:$M,Supplies!$C:$C,'Reporting budget'!$A5,Supplies!$N:$N,'Reporting budget'!H$1)</f>
        <v>0</v>
      </c>
      <c r="I5" s="9">
        <f>SUMIFS(Supplies!$M:$M,Supplies!$C:$C,'Reporting budget'!$A5,Supplies!$N:$N,'Reporting budget'!I$1)</f>
        <v>0</v>
      </c>
      <c r="J5" s="9">
        <f>SUMIFS(Supplies!$M:$M,Supplies!$C:$C,'Reporting budget'!$A5,Supplies!$N:$N,'Reporting budget'!J$1)</f>
        <v>0</v>
      </c>
      <c r="K5" s="9">
        <f>SUMIFS(Supplies!$M:$M,Supplies!$C:$C,'Reporting budget'!$A5,Supplies!$N:$N,'Reporting budget'!K$1)</f>
        <v>0</v>
      </c>
      <c r="L5" s="9">
        <f>SUMIFS(Supplies!$M:$M,Supplies!$C:$C,'Reporting budget'!$A5,Supplies!$N:$N,'Reporting budget'!L$1)</f>
        <v>0</v>
      </c>
      <c r="M5" s="9">
        <f>SUMIFS(Supplies!$M:$M,Supplies!$C:$C,'Reporting budget'!$A5,Supplies!$N:$N,'Reporting budget'!M$1)</f>
        <v>0</v>
      </c>
      <c r="N5" s="9">
        <f>SUMIFS(Supplies!$M:$M,Supplies!$C:$C,'Reporting budget'!$A5,Supplies!$N:$N,'Reporting budget'!N$1)</f>
        <v>0</v>
      </c>
      <c r="O5" s="68">
        <f>VLOOKUP(A5,Supplies!C6:K435,9,FALSE)</f>
        <v>47.48</v>
      </c>
      <c r="P5" s="69">
        <f t="shared" si="0"/>
        <v>0</v>
      </c>
      <c r="Q5" s="69">
        <f t="shared" si="1"/>
        <v>47.48</v>
      </c>
    </row>
    <row r="6" spans="1:21" ht="15.75" thickBot="1" x14ac:dyDescent="0.3">
      <c r="A6" s="3" t="s">
        <v>95</v>
      </c>
      <c r="B6" s="56">
        <v>11610209</v>
      </c>
      <c r="C6" s="9">
        <f>SUMIFS(Supplies!$M:$M,Supplies!$C:$C,'Reporting budget'!$A6,Supplies!$N:$N,'Reporting budget'!C$1)</f>
        <v>0</v>
      </c>
      <c r="D6" s="9">
        <f>SUMIFS(Supplies!$M:$M,Supplies!$C:$C,'Reporting budget'!$A6,Supplies!$N:$N,'Reporting budget'!D$1)</f>
        <v>0</v>
      </c>
      <c r="E6" s="9">
        <f>SUMIFS(Supplies!$M:$M,Supplies!$C:$C,'Reporting budget'!$A6,Supplies!$N:$N,'Reporting budget'!E$1)</f>
        <v>0</v>
      </c>
      <c r="F6" s="9">
        <f>SUMIFS(Supplies!$M:$M,Supplies!$C:$C,'Reporting budget'!$A6,Supplies!$N:$N,'Reporting budget'!F$1)</f>
        <v>0</v>
      </c>
      <c r="G6" s="9">
        <f>SUMIFS(Supplies!$M:$M,Supplies!$C:$C,'Reporting budget'!$A6,Supplies!$N:$N,'Reporting budget'!G$1)</f>
        <v>0</v>
      </c>
      <c r="H6" s="9">
        <f>SUMIFS(Supplies!$M:$M,Supplies!$C:$C,'Reporting budget'!$A6,Supplies!$N:$N,'Reporting budget'!H$1)</f>
        <v>0</v>
      </c>
      <c r="I6" s="9">
        <f>SUMIFS(Supplies!$M:$M,Supplies!$C:$C,'Reporting budget'!$A6,Supplies!$N:$N,'Reporting budget'!I$1)</f>
        <v>0</v>
      </c>
      <c r="J6" s="9">
        <f>SUMIFS(Supplies!$M:$M,Supplies!$C:$C,'Reporting budget'!$A6,Supplies!$N:$N,'Reporting budget'!J$1)</f>
        <v>0</v>
      </c>
      <c r="K6" s="9">
        <f>SUMIFS(Supplies!$M:$M,Supplies!$C:$C,'Reporting budget'!$A6,Supplies!$N:$N,'Reporting budget'!K$1)</f>
        <v>0</v>
      </c>
      <c r="L6" s="9">
        <f>SUMIFS(Supplies!$M:$M,Supplies!$C:$C,'Reporting budget'!$A6,Supplies!$N:$N,'Reporting budget'!L$1)</f>
        <v>0</v>
      </c>
      <c r="M6" s="9">
        <f>SUMIFS(Supplies!$M:$M,Supplies!$C:$C,'Reporting budget'!$A6,Supplies!$N:$N,'Reporting budget'!M$1)</f>
        <v>0</v>
      </c>
      <c r="N6" s="9">
        <f>SUMIFS(Supplies!$M:$M,Supplies!$C:$C,'Reporting budget'!$A6,Supplies!$N:$N,'Reporting budget'!N$1)</f>
        <v>0</v>
      </c>
      <c r="O6" s="68">
        <f>VLOOKUP(A6,Supplies!C7:K436,9,FALSE)</f>
        <v>308</v>
      </c>
      <c r="P6" s="69">
        <f t="shared" si="0"/>
        <v>0</v>
      </c>
      <c r="Q6" s="69">
        <f t="shared" si="1"/>
        <v>308</v>
      </c>
    </row>
    <row r="7" spans="1:21" ht="15.75" thickBot="1" x14ac:dyDescent="0.3">
      <c r="A7" s="48"/>
      <c r="B7" s="56"/>
      <c r="C7" s="9">
        <f>SUMIFS(Supplies!$M:$M,Supplies!$C:$C,'Reporting budget'!$A7,Supplies!$N:$N,'Reporting budget'!C$1)</f>
        <v>0</v>
      </c>
      <c r="D7" s="9">
        <f>SUMIFS(Supplies!$M:$M,Supplies!$C:$C,'Reporting budget'!$A7,Supplies!$N:$N,'Reporting budget'!D$1)</f>
        <v>0</v>
      </c>
      <c r="E7" s="9">
        <f>SUMIFS(Supplies!$M:$M,Supplies!$C:$C,'Reporting budget'!$A7,Supplies!$N:$N,'Reporting budget'!E$1)</f>
        <v>0</v>
      </c>
      <c r="F7" s="9">
        <f>SUMIFS(Supplies!$M:$M,Supplies!$C:$C,'Reporting budget'!$A7,Supplies!$N:$N,'Reporting budget'!F$1)</f>
        <v>0</v>
      </c>
      <c r="G7" s="9">
        <f>SUMIFS(Supplies!$M:$M,Supplies!$C:$C,'Reporting budget'!$A7,Supplies!$N:$N,'Reporting budget'!G$1)</f>
        <v>0</v>
      </c>
      <c r="H7" s="9">
        <f>SUMIFS(Supplies!$M:$M,Supplies!$C:$C,'Reporting budget'!$A7,Supplies!$N:$N,'Reporting budget'!H$1)</f>
        <v>0</v>
      </c>
      <c r="I7" s="9">
        <f>SUMIFS(Supplies!$M:$M,Supplies!$C:$C,'Reporting budget'!$A7,Supplies!$N:$N,'Reporting budget'!I$1)</f>
        <v>0</v>
      </c>
      <c r="J7" s="9">
        <f>SUMIFS(Supplies!$M:$M,Supplies!$C:$C,'Reporting budget'!$A7,Supplies!$N:$N,'Reporting budget'!J$1)</f>
        <v>0</v>
      </c>
      <c r="K7" s="9">
        <f>SUMIFS(Supplies!$M:$M,Supplies!$C:$C,'Reporting budget'!$A7,Supplies!$N:$N,'Reporting budget'!K$1)</f>
        <v>0</v>
      </c>
      <c r="L7" s="9">
        <f>SUMIFS(Supplies!$M:$M,Supplies!$C:$C,'Reporting budget'!$A7,Supplies!$N:$N,'Reporting budget'!L$1)</f>
        <v>0</v>
      </c>
      <c r="M7" s="9">
        <f>SUMIFS(Supplies!$M:$M,Supplies!$C:$C,'Reporting budget'!$A7,Supplies!$N:$N,'Reporting budget'!M$1)</f>
        <v>0</v>
      </c>
      <c r="N7" s="9">
        <f>SUMIFS(Supplies!$M:$M,Supplies!$C:$C,'Reporting budget'!$A7,Supplies!$N:$N,'Reporting budget'!N$1)</f>
        <v>0</v>
      </c>
      <c r="O7" s="68" t="e">
        <f>VLOOKUP(A7,Supplies!C9:K438,9,FALSE)</f>
        <v>#N/A</v>
      </c>
      <c r="P7" s="69">
        <f t="shared" si="0"/>
        <v>0</v>
      </c>
      <c r="Q7" s="69" t="e">
        <f t="shared" si="1"/>
        <v>#N/A</v>
      </c>
    </row>
    <row r="8" spans="1:21" ht="15.75" thickBot="1" x14ac:dyDescent="0.3">
      <c r="A8" s="48"/>
      <c r="B8" s="56"/>
      <c r="C8" s="9">
        <f>SUMIFS(Supplies!$M:$M,Supplies!$C:$C,'Reporting budget'!$A8,Supplies!$N:$N,'Reporting budget'!C$1)</f>
        <v>0</v>
      </c>
      <c r="D8" s="9">
        <f>SUMIFS(Supplies!$M:$M,Supplies!$C:$C,'Reporting budget'!$A8,Supplies!$N:$N,'Reporting budget'!D$1)</f>
        <v>0</v>
      </c>
      <c r="E8" s="9">
        <f>SUMIFS(Supplies!$M:$M,Supplies!$C:$C,'Reporting budget'!$A8,Supplies!$N:$N,'Reporting budget'!E$1)</f>
        <v>0</v>
      </c>
      <c r="F8" s="9">
        <f>SUMIFS(Supplies!$M:$M,Supplies!$C:$C,'Reporting budget'!$A8,Supplies!$N:$N,'Reporting budget'!F$1)</f>
        <v>0</v>
      </c>
      <c r="G8" s="9">
        <f>SUMIFS(Supplies!$M:$M,Supplies!$C:$C,'Reporting budget'!$A8,Supplies!$N:$N,'Reporting budget'!G$1)</f>
        <v>0</v>
      </c>
      <c r="H8" s="9">
        <f>SUMIFS(Supplies!$M:$M,Supplies!$C:$C,'Reporting budget'!$A8,Supplies!$N:$N,'Reporting budget'!H$1)</f>
        <v>0</v>
      </c>
      <c r="I8" s="9">
        <f>SUMIFS(Supplies!$M:$M,Supplies!$C:$C,'Reporting budget'!$A8,Supplies!$N:$N,'Reporting budget'!I$1)</f>
        <v>0</v>
      </c>
      <c r="J8" s="9">
        <f>SUMIFS(Supplies!$M:$M,Supplies!$C:$C,'Reporting budget'!$A8,Supplies!$N:$N,'Reporting budget'!J$1)</f>
        <v>0</v>
      </c>
      <c r="K8" s="9">
        <f>SUMIFS(Supplies!$M:$M,Supplies!$C:$C,'Reporting budget'!$A8,Supplies!$N:$N,'Reporting budget'!K$1)</f>
        <v>0</v>
      </c>
      <c r="L8" s="9">
        <f>SUMIFS(Supplies!$M:$M,Supplies!$C:$C,'Reporting budget'!$A8,Supplies!$N:$N,'Reporting budget'!L$1)</f>
        <v>0</v>
      </c>
      <c r="M8" s="9">
        <f>SUMIFS(Supplies!$M:$M,Supplies!$C:$C,'Reporting budget'!$A8,Supplies!$N:$N,'Reporting budget'!M$1)</f>
        <v>0</v>
      </c>
      <c r="N8" s="9">
        <f>SUMIFS(Supplies!$M:$M,Supplies!$C:$C,'Reporting budget'!$A8,Supplies!$N:$N,'Reporting budget'!N$1)</f>
        <v>0</v>
      </c>
      <c r="O8" s="68" t="e">
        <f>VLOOKUP(A8,Supplies!C10:K439,9,FALSE)</f>
        <v>#N/A</v>
      </c>
      <c r="P8" s="69">
        <f t="shared" si="0"/>
        <v>0</v>
      </c>
      <c r="Q8" s="69" t="e">
        <f t="shared" si="1"/>
        <v>#N/A</v>
      </c>
    </row>
    <row r="9" spans="1:21" ht="15.75" thickBot="1" x14ac:dyDescent="0.3">
      <c r="A9" s="48"/>
      <c r="B9" s="56"/>
      <c r="C9" s="9">
        <f>SUMIFS(Supplies!$M:$M,Supplies!$C:$C,'Reporting budget'!$A9,Supplies!$N:$N,'Reporting budget'!C$1)</f>
        <v>0</v>
      </c>
      <c r="D9" s="9">
        <f>SUMIFS(Supplies!$M:$M,Supplies!$C:$C,'Reporting budget'!$A9,Supplies!$N:$N,'Reporting budget'!D$1)</f>
        <v>0</v>
      </c>
      <c r="E9" s="9">
        <f>SUMIFS(Supplies!$M:$M,Supplies!$C:$C,'Reporting budget'!$A9,Supplies!$N:$N,'Reporting budget'!E$1)</f>
        <v>0</v>
      </c>
      <c r="F9" s="9">
        <f>SUMIFS(Supplies!$M:$M,Supplies!$C:$C,'Reporting budget'!$A9,Supplies!$N:$N,'Reporting budget'!F$1)</f>
        <v>0</v>
      </c>
      <c r="G9" s="9">
        <f>SUMIFS(Supplies!$M:$M,Supplies!$C:$C,'Reporting budget'!$A9,Supplies!$N:$N,'Reporting budget'!G$1)</f>
        <v>0</v>
      </c>
      <c r="H9" s="9">
        <f>SUMIFS(Supplies!$M:$M,Supplies!$C:$C,'Reporting budget'!$A9,Supplies!$N:$N,'Reporting budget'!H$1)</f>
        <v>0</v>
      </c>
      <c r="I9" s="9">
        <f>SUMIFS(Supplies!$M:$M,Supplies!$C:$C,'Reporting budget'!$A9,Supplies!$N:$N,'Reporting budget'!I$1)</f>
        <v>0</v>
      </c>
      <c r="J9" s="9">
        <f>SUMIFS(Supplies!$M:$M,Supplies!$C:$C,'Reporting budget'!$A9,Supplies!$N:$N,'Reporting budget'!J$1)</f>
        <v>0</v>
      </c>
      <c r="K9" s="9">
        <f>SUMIFS(Supplies!$M:$M,Supplies!$C:$C,'Reporting budget'!$A9,Supplies!$N:$N,'Reporting budget'!K$1)</f>
        <v>0</v>
      </c>
      <c r="L9" s="9">
        <f>SUMIFS(Supplies!$M:$M,Supplies!$C:$C,'Reporting budget'!$A9,Supplies!$N:$N,'Reporting budget'!L$1)</f>
        <v>0</v>
      </c>
      <c r="M9" s="9">
        <f>SUMIFS(Supplies!$M:$M,Supplies!$C:$C,'Reporting budget'!$A9,Supplies!$N:$N,'Reporting budget'!M$1)</f>
        <v>0</v>
      </c>
      <c r="N9" s="9">
        <f>SUMIFS(Supplies!$M:$M,Supplies!$C:$C,'Reporting budget'!$A9,Supplies!$N:$N,'Reporting budget'!N$1)</f>
        <v>0</v>
      </c>
      <c r="O9" s="68" t="e">
        <f>VLOOKUP(A9,Supplies!C11:K440,9,FALSE)</f>
        <v>#N/A</v>
      </c>
      <c r="P9" s="69">
        <f t="shared" si="0"/>
        <v>0</v>
      </c>
      <c r="Q9" s="69" t="e">
        <f t="shared" si="1"/>
        <v>#N/A</v>
      </c>
    </row>
    <row r="10" spans="1:21" ht="15.75" thickBot="1" x14ac:dyDescent="0.3">
      <c r="A10" s="48"/>
      <c r="B10" s="56"/>
      <c r="C10" s="9">
        <f>SUMIFS(Supplies!$M:$M,Supplies!$C:$C,'Reporting budget'!$A10,Supplies!$N:$N,'Reporting budget'!C$1)</f>
        <v>0</v>
      </c>
      <c r="D10" s="9">
        <f>SUMIFS(Supplies!$M:$M,Supplies!$C:$C,'Reporting budget'!$A10,Supplies!$N:$N,'Reporting budget'!D$1)</f>
        <v>0</v>
      </c>
      <c r="E10" s="9">
        <f>SUMIFS(Supplies!$M:$M,Supplies!$C:$C,'Reporting budget'!$A10,Supplies!$N:$N,'Reporting budget'!E$1)</f>
        <v>0</v>
      </c>
      <c r="F10" s="9">
        <f>SUMIFS(Supplies!$M:$M,Supplies!$C:$C,'Reporting budget'!$A10,Supplies!$N:$N,'Reporting budget'!F$1)</f>
        <v>0</v>
      </c>
      <c r="G10" s="9">
        <f>SUMIFS(Supplies!$M:$M,Supplies!$C:$C,'Reporting budget'!$A10,Supplies!$N:$N,'Reporting budget'!G$1)</f>
        <v>0</v>
      </c>
      <c r="H10" s="9">
        <f>SUMIFS(Supplies!$M:$M,Supplies!$C:$C,'Reporting budget'!$A10,Supplies!$N:$N,'Reporting budget'!H$1)</f>
        <v>0</v>
      </c>
      <c r="I10" s="9">
        <f>SUMIFS(Supplies!$M:$M,Supplies!$C:$C,'Reporting budget'!$A10,Supplies!$N:$N,'Reporting budget'!I$1)</f>
        <v>0</v>
      </c>
      <c r="J10" s="9">
        <f>SUMIFS(Supplies!$M:$M,Supplies!$C:$C,'Reporting budget'!$A10,Supplies!$N:$N,'Reporting budget'!J$1)</f>
        <v>0</v>
      </c>
      <c r="K10" s="9">
        <f>SUMIFS(Supplies!$M:$M,Supplies!$C:$C,'Reporting budget'!$A10,Supplies!$N:$N,'Reporting budget'!K$1)</f>
        <v>0</v>
      </c>
      <c r="L10" s="9">
        <f>SUMIFS(Supplies!$M:$M,Supplies!$C:$C,'Reporting budget'!$A10,Supplies!$N:$N,'Reporting budget'!L$1)</f>
        <v>0</v>
      </c>
      <c r="M10" s="9">
        <f>SUMIFS(Supplies!$M:$M,Supplies!$C:$C,'Reporting budget'!$A10,Supplies!$N:$N,'Reporting budget'!M$1)</f>
        <v>0</v>
      </c>
      <c r="N10" s="9">
        <f>SUMIFS(Supplies!$M:$M,Supplies!$C:$C,'Reporting budget'!$A10,Supplies!$N:$N,'Reporting budget'!N$1)</f>
        <v>0</v>
      </c>
      <c r="O10" s="68" t="e">
        <f>VLOOKUP(A10,Supplies!C12:K441,9,FALSE)</f>
        <v>#N/A</v>
      </c>
      <c r="P10" s="69">
        <f t="shared" si="0"/>
        <v>0</v>
      </c>
      <c r="Q10" s="69" t="e">
        <f t="shared" si="1"/>
        <v>#N/A</v>
      </c>
    </row>
    <row r="11" spans="1:21" ht="15.75" thickBot="1" x14ac:dyDescent="0.3">
      <c r="A11" s="48"/>
      <c r="B11" s="56"/>
      <c r="C11" s="9">
        <f>SUMIFS(Supplies!$M:$M,Supplies!$C:$C,'Reporting budget'!$A11,Supplies!$N:$N,'Reporting budget'!C$1)</f>
        <v>0</v>
      </c>
      <c r="D11" s="9">
        <f>SUMIFS(Supplies!$M:$M,Supplies!$C:$C,'Reporting budget'!$A11,Supplies!$N:$N,'Reporting budget'!D$1)</f>
        <v>0</v>
      </c>
      <c r="E11" s="9">
        <f>SUMIFS(Supplies!$M:$M,Supplies!$C:$C,'Reporting budget'!$A11,Supplies!$N:$N,'Reporting budget'!E$1)</f>
        <v>0</v>
      </c>
      <c r="F11" s="9">
        <f>SUMIFS(Supplies!$M:$M,Supplies!$C:$C,'Reporting budget'!$A11,Supplies!$N:$N,'Reporting budget'!F$1)</f>
        <v>0</v>
      </c>
      <c r="G11" s="9">
        <f>SUMIFS(Supplies!$M:$M,Supplies!$C:$C,'Reporting budget'!$A11,Supplies!$N:$N,'Reporting budget'!G$1)</f>
        <v>0</v>
      </c>
      <c r="H11" s="9">
        <f>SUMIFS(Supplies!$M:$M,Supplies!$C:$C,'Reporting budget'!$A11,Supplies!$N:$N,'Reporting budget'!H$1)</f>
        <v>0</v>
      </c>
      <c r="I11" s="9">
        <f>SUMIFS(Supplies!$M:$M,Supplies!$C:$C,'Reporting budget'!$A11,Supplies!$N:$N,'Reporting budget'!I$1)</f>
        <v>0</v>
      </c>
      <c r="J11" s="9">
        <f>SUMIFS(Supplies!$M:$M,Supplies!$C:$C,'Reporting budget'!$A11,Supplies!$N:$N,'Reporting budget'!J$1)</f>
        <v>0</v>
      </c>
      <c r="K11" s="9">
        <f>SUMIFS(Supplies!$M:$M,Supplies!$C:$C,'Reporting budget'!$A11,Supplies!$N:$N,'Reporting budget'!K$1)</f>
        <v>0</v>
      </c>
      <c r="L11" s="9">
        <f>SUMIFS(Supplies!$M:$M,Supplies!$C:$C,'Reporting budget'!$A11,Supplies!$N:$N,'Reporting budget'!L$1)</f>
        <v>0</v>
      </c>
      <c r="M11" s="9">
        <f>SUMIFS(Supplies!$M:$M,Supplies!$C:$C,'Reporting budget'!$A11,Supplies!$N:$N,'Reporting budget'!M$1)</f>
        <v>0</v>
      </c>
      <c r="N11" s="9">
        <f>SUMIFS(Supplies!$M:$M,Supplies!$C:$C,'Reporting budget'!$A11,Supplies!$N:$N,'Reporting budget'!N$1)</f>
        <v>0</v>
      </c>
      <c r="O11" s="68" t="e">
        <f>VLOOKUP(A11,Supplies!C14:K443,9,FALSE)</f>
        <v>#N/A</v>
      </c>
      <c r="P11" s="69">
        <f t="shared" si="0"/>
        <v>0</v>
      </c>
      <c r="Q11" s="69" t="e">
        <f t="shared" si="1"/>
        <v>#N/A</v>
      </c>
    </row>
    <row r="12" spans="1:21" ht="15.75" thickBot="1" x14ac:dyDescent="0.3">
      <c r="A12" s="49"/>
      <c r="B12" s="57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70"/>
      <c r="P12" s="71"/>
      <c r="Q12" s="69"/>
    </row>
    <row r="13" spans="1:21" ht="15.75" thickBot="1" x14ac:dyDescent="0.3">
      <c r="A13" s="23" t="s">
        <v>32</v>
      </c>
      <c r="B13" s="58"/>
      <c r="C13" s="31">
        <f t="shared" ref="C13:N13" si="2">SUM(C4:C9)</f>
        <v>0</v>
      </c>
      <c r="D13" s="31">
        <f t="shared" si="2"/>
        <v>0</v>
      </c>
      <c r="E13" s="31">
        <f t="shared" si="2"/>
        <v>0</v>
      </c>
      <c r="F13" s="31">
        <f t="shared" si="2"/>
        <v>0</v>
      </c>
      <c r="G13" s="31">
        <f t="shared" si="2"/>
        <v>0</v>
      </c>
      <c r="H13" s="31">
        <f t="shared" si="2"/>
        <v>0</v>
      </c>
      <c r="I13" s="31">
        <f t="shared" si="2"/>
        <v>0</v>
      </c>
      <c r="J13" s="31">
        <f t="shared" si="2"/>
        <v>0</v>
      </c>
      <c r="K13" s="31">
        <f t="shared" si="2"/>
        <v>0</v>
      </c>
      <c r="L13" s="31">
        <f t="shared" si="2"/>
        <v>0</v>
      </c>
      <c r="M13" s="31">
        <f t="shared" si="2"/>
        <v>0</v>
      </c>
      <c r="N13" s="31">
        <f t="shared" si="2"/>
        <v>0</v>
      </c>
      <c r="O13" s="31" t="e">
        <f>SUM(O4:O6)</f>
        <v>#N/A</v>
      </c>
      <c r="P13" s="24">
        <f>SUM(P4:P8)</f>
        <v>0</v>
      </c>
      <c r="Q13" s="24" t="e">
        <f>SUM(Q4:Q6)</f>
        <v>#N/A</v>
      </c>
    </row>
    <row r="14" spans="1:21" ht="15.75" thickBot="1" x14ac:dyDescent="0.3">
      <c r="A14" s="4"/>
      <c r="B14" s="5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19"/>
      <c r="P14" s="19"/>
      <c r="Q14" s="16"/>
      <c r="R14" s="4"/>
      <c r="S14" s="4"/>
    </row>
    <row r="15" spans="1:21" ht="15.75" thickBot="1" x14ac:dyDescent="0.3">
      <c r="A15" s="66" t="s">
        <v>58</v>
      </c>
      <c r="B15" s="67"/>
      <c r="G15" s="4"/>
      <c r="H15" s="4"/>
      <c r="I15" s="4"/>
      <c r="J15" s="4"/>
      <c r="K15" s="4"/>
      <c r="L15" s="4"/>
      <c r="M15" s="4"/>
      <c r="N15" s="4"/>
      <c r="O15" s="19"/>
      <c r="P15" s="19"/>
      <c r="Q15" s="16"/>
    </row>
    <row r="16" spans="1:21" ht="15.75" thickBot="1" x14ac:dyDescent="0.3">
      <c r="A16" s="50"/>
      <c r="B16" s="56" t="e">
        <f>VLOOKUP(A16,Supplies!C18:H73,6,FALSE)</f>
        <v>#N/A</v>
      </c>
      <c r="C16" s="9">
        <f>SUMIFS(Supplies!$M:$M,Supplies!$C:$C,'Reporting budget'!$A16,Supplies!$N:$N,'Reporting budget'!C$1)</f>
        <v>0</v>
      </c>
      <c r="D16" s="9">
        <f>SUMIFS(Supplies!$M:$M,Supplies!$C:$C,'Reporting budget'!$A16,Supplies!$N:$N,'Reporting budget'!D$1)</f>
        <v>0</v>
      </c>
      <c r="E16" s="9">
        <f>SUMIFS(Supplies!$M:$M,Supplies!$C:$C,'Reporting budget'!$A16,Supplies!$N:$N,'Reporting budget'!E$1)</f>
        <v>0</v>
      </c>
      <c r="F16" s="9">
        <f>SUMIFS(Supplies!$M:$M,Supplies!$C:$C,'Reporting budget'!$A16,Supplies!$N:$N,'Reporting budget'!F$1)</f>
        <v>0</v>
      </c>
      <c r="G16" s="9">
        <f>SUMIFS(Supplies!$M:$M,Supplies!$C:$C,'Reporting budget'!$A16,Supplies!$N:$N,'Reporting budget'!G$1)</f>
        <v>0</v>
      </c>
      <c r="H16" s="9">
        <f>SUMIFS(Supplies!$M:$M,Supplies!$C:$C,'Reporting budget'!$A16,Supplies!$N:$N,'Reporting budget'!H$1)</f>
        <v>0</v>
      </c>
      <c r="I16" s="9">
        <f>SUMIFS(Supplies!$M:$M,Supplies!$C:$C,'Reporting budget'!$A16,Supplies!$N:$N,'Reporting budget'!I$1)</f>
        <v>0</v>
      </c>
      <c r="J16" s="9">
        <f>SUMIFS(Supplies!$M:$M,Supplies!$C:$C,'Reporting budget'!$A16,Supplies!$N:$N,'Reporting budget'!J$1)</f>
        <v>0</v>
      </c>
      <c r="K16" s="9">
        <f>SUMIFS(Supplies!$M:$M,Supplies!$C:$C,'Reporting budget'!$A16,Supplies!$N:$N,'Reporting budget'!K$1)</f>
        <v>0</v>
      </c>
      <c r="L16" s="9">
        <f>SUMIFS(Supplies!$M:$M,Supplies!$C:$C,'Reporting budget'!$A16,Supplies!$N:$N,'Reporting budget'!L$1)</f>
        <v>0</v>
      </c>
      <c r="M16" s="9">
        <f>SUMIFS(Supplies!$M:$M,Supplies!$C:$C,'Reporting budget'!$A16,Supplies!$N:$N,'Reporting budget'!M$1)</f>
        <v>0</v>
      </c>
      <c r="N16" s="9">
        <f>SUMIFS(Supplies!$M:$M,Supplies!$C:$C,'Reporting budget'!$A16,Supplies!$N:$N,'Reporting budget'!N$1)</f>
        <v>0</v>
      </c>
      <c r="O16" s="53">
        <f>SUMIFS(Supplies!$K:$K,Supplies!$C:$C,'Reporting budget'!A16,Supplies!$K:$K,'Reporting budget'!$O$1)</f>
        <v>0</v>
      </c>
      <c r="P16" s="27">
        <f t="shared" ref="P16:P17" si="3">SUM(C16:N16)</f>
        <v>0</v>
      </c>
      <c r="Q16" s="27">
        <f t="shared" ref="Q16:Q17" si="4">O16-P16</f>
        <v>0</v>
      </c>
    </row>
    <row r="17" spans="1:17" ht="15.75" thickBot="1" x14ac:dyDescent="0.3">
      <c r="A17" s="51"/>
      <c r="B17" s="60"/>
      <c r="C17" s="9">
        <f>SUMIFS(Supplies!$M:$M,Supplies!$C:$C,'Reporting budget'!$A17,Supplies!$N:$N,'Reporting budget'!C$1)</f>
        <v>0</v>
      </c>
      <c r="D17" s="9">
        <f>SUMIFS(Supplies!$M:$M,Supplies!$C:$C,'Reporting budget'!$A17,Supplies!$N:$N,'Reporting budget'!D$1)</f>
        <v>0</v>
      </c>
      <c r="E17" s="9">
        <f>SUMIFS(Supplies!$M:$M,Supplies!$C:$C,'Reporting budget'!$A17,Supplies!$N:$N,'Reporting budget'!E$1)</f>
        <v>0</v>
      </c>
      <c r="F17" s="9">
        <f>SUMIFS(Supplies!$M:$M,Supplies!$C:$C,'Reporting budget'!$A17,Supplies!$N:$N,'Reporting budget'!F$1)</f>
        <v>0</v>
      </c>
      <c r="G17" s="9">
        <f>SUMIFS(Supplies!$M:$M,Supplies!$C:$C,'Reporting budget'!$A17,Supplies!$N:$N,'Reporting budget'!G$1)</f>
        <v>0</v>
      </c>
      <c r="H17" s="9">
        <f>SUMIFS(Supplies!$M:$M,Supplies!$C:$C,'Reporting budget'!$A17,Supplies!$N:$N,'Reporting budget'!H$1)</f>
        <v>0</v>
      </c>
      <c r="I17" s="9">
        <f>SUMIFS(Supplies!$M:$M,Supplies!$C:$C,'Reporting budget'!$A17,Supplies!$N:$N,'Reporting budget'!I$1)</f>
        <v>0</v>
      </c>
      <c r="J17" s="9">
        <f>SUMIFS(Supplies!$M:$M,Supplies!$C:$C,'Reporting budget'!$A17,Supplies!$N:$N,'Reporting budget'!J$1)</f>
        <v>0</v>
      </c>
      <c r="K17" s="9">
        <f>SUMIFS(Supplies!$M:$M,Supplies!$C:$C,'Reporting budget'!$A17,Supplies!$N:$N,'Reporting budget'!K$1)</f>
        <v>0</v>
      </c>
      <c r="L17" s="9">
        <f>SUMIFS(Supplies!$M:$M,Supplies!$C:$C,'Reporting budget'!$A17,Supplies!$N:$N,'Reporting budget'!L$1)</f>
        <v>0</v>
      </c>
      <c r="M17" s="9">
        <f>SUMIFS(Supplies!$M:$M,Supplies!$C:$C,'Reporting budget'!$A17,Supplies!$N:$N,'Reporting budget'!M$1)</f>
        <v>0</v>
      </c>
      <c r="N17" s="9">
        <f>SUMIFS(Supplies!$M:$M,Supplies!$C:$C,'Reporting budget'!$A17,Supplies!$N:$N,'Reporting budget'!N$1)</f>
        <v>0</v>
      </c>
      <c r="O17" s="53">
        <f>SUMIFS(Supplies!$K:$K,Supplies!$C:$C,'Reporting budget'!A17,Supplies!$K:$K,'Reporting budget'!$O$1)</f>
        <v>0</v>
      </c>
      <c r="P17" s="27">
        <f t="shared" si="3"/>
        <v>0</v>
      </c>
      <c r="Q17" s="27">
        <f t="shared" si="4"/>
        <v>0</v>
      </c>
    </row>
    <row r="18" spans="1:17" ht="15.75" thickBot="1" x14ac:dyDescent="0.3">
      <c r="A18" s="52"/>
      <c r="B18" s="57"/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0"/>
      <c r="P18" s="18"/>
      <c r="Q18" s="30"/>
    </row>
    <row r="19" spans="1:17" ht="15.75" thickBot="1" x14ac:dyDescent="0.3">
      <c r="A19" s="25" t="s">
        <v>34</v>
      </c>
      <c r="B19" s="61"/>
      <c r="C19" s="32">
        <f t="shared" ref="C19:O19" si="5">SUM(C16:C17)</f>
        <v>0</v>
      </c>
      <c r="D19" s="32">
        <f t="shared" si="5"/>
        <v>0</v>
      </c>
      <c r="E19" s="32">
        <f t="shared" si="5"/>
        <v>0</v>
      </c>
      <c r="F19" s="32">
        <f t="shared" si="5"/>
        <v>0</v>
      </c>
      <c r="G19" s="32">
        <f t="shared" si="5"/>
        <v>0</v>
      </c>
      <c r="H19" s="32">
        <f t="shared" si="5"/>
        <v>0</v>
      </c>
      <c r="I19" s="32">
        <f t="shared" si="5"/>
        <v>0</v>
      </c>
      <c r="J19" s="32">
        <f t="shared" si="5"/>
        <v>0</v>
      </c>
      <c r="K19" s="32">
        <f t="shared" si="5"/>
        <v>0</v>
      </c>
      <c r="L19" s="32">
        <f t="shared" si="5"/>
        <v>0</v>
      </c>
      <c r="M19" s="32">
        <f t="shared" si="5"/>
        <v>0</v>
      </c>
      <c r="N19" s="32">
        <f t="shared" si="5"/>
        <v>0</v>
      </c>
      <c r="O19" s="24">
        <f t="shared" si="5"/>
        <v>0</v>
      </c>
      <c r="P19" s="24">
        <f>SUM(P9:P16)</f>
        <v>0</v>
      </c>
      <c r="Q19" s="26">
        <f>SUM(Q16:Q17)</f>
        <v>0</v>
      </c>
    </row>
    <row r="20" spans="1:17" ht="15.75" thickBot="1" x14ac:dyDescent="0.3">
      <c r="G20" s="21"/>
      <c r="H20" s="22"/>
      <c r="I20" s="22"/>
      <c r="J20" s="22"/>
      <c r="K20" s="22"/>
      <c r="L20" s="22"/>
      <c r="M20" s="22"/>
      <c r="N20" s="22"/>
      <c r="O20" s="34"/>
      <c r="P20" s="19"/>
      <c r="Q20" s="16"/>
    </row>
    <row r="21" spans="1:17" ht="15.75" thickBot="1" x14ac:dyDescent="0.3">
      <c r="A21" s="8" t="s">
        <v>57</v>
      </c>
      <c r="B21" s="59"/>
      <c r="G21" s="4"/>
      <c r="H21" s="4"/>
      <c r="I21" s="4"/>
      <c r="J21" s="4"/>
      <c r="K21" s="4"/>
      <c r="L21" s="4"/>
      <c r="M21" s="4"/>
      <c r="N21" s="4"/>
      <c r="O21" s="19"/>
      <c r="P21" s="19"/>
      <c r="Q21" s="16"/>
    </row>
    <row r="22" spans="1:17" ht="15.75" thickBot="1" x14ac:dyDescent="0.3">
      <c r="A22" s="50"/>
      <c r="B22" s="56" t="e">
        <f>VLOOKUP(A22,Supplies!C24:H79,6,FALSE)</f>
        <v>#N/A</v>
      </c>
      <c r="C22" s="9">
        <f>SUMIFS(Supplies!$M:$M,Supplies!$C:$C,'Reporting budget'!$A22,Supplies!$N:$N,'Reporting budget'!C$1)</f>
        <v>0</v>
      </c>
      <c r="D22" s="9">
        <f>SUMIFS(Supplies!$M:$M,Supplies!$C:$C,'Reporting budget'!$A22,Supplies!$N:$N,'Reporting budget'!D$1)</f>
        <v>0</v>
      </c>
      <c r="E22" s="9">
        <f>SUMIFS(Supplies!$M:$M,Supplies!$C:$C,'Reporting budget'!$A22,Supplies!$N:$N,'Reporting budget'!E$1)</f>
        <v>0</v>
      </c>
      <c r="F22" s="9">
        <f>SUMIFS(Supplies!$M:$M,Supplies!$C:$C,'Reporting budget'!$A22,Supplies!$N:$N,'Reporting budget'!F$1)</f>
        <v>0</v>
      </c>
      <c r="G22" s="9">
        <f>SUMIFS(Supplies!$M:$M,Supplies!$C:$C,'Reporting budget'!$A22,Supplies!$N:$N,'Reporting budget'!G$1)</f>
        <v>0</v>
      </c>
      <c r="H22" s="9">
        <f>SUMIFS(Supplies!$M:$M,Supplies!$C:$C,'Reporting budget'!$A22,Supplies!$N:$N,'Reporting budget'!H$1)</f>
        <v>0</v>
      </c>
      <c r="I22" s="9">
        <f>SUMIFS(Supplies!$M:$M,Supplies!$C:$C,'Reporting budget'!$A22,Supplies!$N:$N,'Reporting budget'!I$1)</f>
        <v>0</v>
      </c>
      <c r="J22" s="9">
        <f>SUMIFS(Supplies!$M:$M,Supplies!$C:$C,'Reporting budget'!$A22,Supplies!$N:$N,'Reporting budget'!J$1)</f>
        <v>0</v>
      </c>
      <c r="K22" s="9">
        <f>SUMIFS(Supplies!$M:$M,Supplies!$C:$C,'Reporting budget'!$A22,Supplies!$N:$N,'Reporting budget'!K$1)</f>
        <v>0</v>
      </c>
      <c r="L22" s="9">
        <f>SUMIFS(Supplies!$M:$M,Supplies!$C:$C,'Reporting budget'!$A22,Supplies!$N:$N,'Reporting budget'!L$1)</f>
        <v>0</v>
      </c>
      <c r="M22" s="9">
        <f>SUMIFS(Supplies!$M:$M,Supplies!$C:$C,'Reporting budget'!$A22,Supplies!$N:$N,'Reporting budget'!M$1)</f>
        <v>0</v>
      </c>
      <c r="N22" s="9">
        <f>SUMIFS(Supplies!$M:$M,Supplies!$C:$C,'Reporting budget'!$A22,Supplies!$N:$N,'Reporting budget'!N$1)</f>
        <v>0</v>
      </c>
      <c r="O22" s="53">
        <f>SUMIFS(Supplies!$K:$K,Supplies!$C:$C,'Reporting budget'!A22,Supplies!$K:$K,'Reporting budget'!$O$1)</f>
        <v>0</v>
      </c>
      <c r="P22" s="27">
        <f t="shared" ref="P22:P23" si="6">SUM(C22:N22)</f>
        <v>0</v>
      </c>
      <c r="Q22" s="27">
        <f t="shared" ref="Q22:Q23" si="7">O22-P22</f>
        <v>0</v>
      </c>
    </row>
    <row r="23" spans="1:17" ht="15.75" thickBot="1" x14ac:dyDescent="0.3">
      <c r="A23" s="51"/>
      <c r="B23" s="60"/>
      <c r="C23" s="9">
        <f>SUMIFS(Supplies!$M:$M,Supplies!$C:$C,'Reporting budget'!$A23,Supplies!$N:$N,'Reporting budget'!C$1)</f>
        <v>0</v>
      </c>
      <c r="D23" s="9">
        <f>SUMIFS(Supplies!$M:$M,Supplies!$C:$C,'Reporting budget'!$A23,Supplies!$N:$N,'Reporting budget'!D$1)</f>
        <v>0</v>
      </c>
      <c r="E23" s="9">
        <f>SUMIFS(Supplies!$M:$M,Supplies!$C:$C,'Reporting budget'!$A23,Supplies!$N:$N,'Reporting budget'!E$1)</f>
        <v>0</v>
      </c>
      <c r="F23" s="9">
        <f>SUMIFS(Supplies!$M:$M,Supplies!$C:$C,'Reporting budget'!$A23,Supplies!$N:$N,'Reporting budget'!F$1)</f>
        <v>0</v>
      </c>
      <c r="G23" s="9">
        <f>SUMIFS(Supplies!$M:$M,Supplies!$C:$C,'Reporting budget'!$A23,Supplies!$N:$N,'Reporting budget'!G$1)</f>
        <v>0</v>
      </c>
      <c r="H23" s="9">
        <f>SUMIFS(Supplies!$M:$M,Supplies!$C:$C,'Reporting budget'!$A23,Supplies!$N:$N,'Reporting budget'!H$1)</f>
        <v>0</v>
      </c>
      <c r="I23" s="9">
        <f>SUMIFS(Supplies!$M:$M,Supplies!$C:$C,'Reporting budget'!$A23,Supplies!$N:$N,'Reporting budget'!I$1)</f>
        <v>0</v>
      </c>
      <c r="J23" s="9">
        <f>SUMIFS(Supplies!$M:$M,Supplies!$C:$C,'Reporting budget'!$A23,Supplies!$N:$N,'Reporting budget'!J$1)</f>
        <v>0</v>
      </c>
      <c r="K23" s="9">
        <f>SUMIFS(Supplies!$M:$M,Supplies!$C:$C,'Reporting budget'!$A23,Supplies!$N:$N,'Reporting budget'!K$1)</f>
        <v>0</v>
      </c>
      <c r="L23" s="9">
        <f>SUMIFS(Supplies!$M:$M,Supplies!$C:$C,'Reporting budget'!$A23,Supplies!$N:$N,'Reporting budget'!L$1)</f>
        <v>0</v>
      </c>
      <c r="M23" s="9">
        <f>SUMIFS(Supplies!$M:$M,Supplies!$C:$C,'Reporting budget'!$A23,Supplies!$N:$N,'Reporting budget'!M$1)</f>
        <v>0</v>
      </c>
      <c r="N23" s="9">
        <f>SUMIFS(Supplies!$M:$M,Supplies!$C:$C,'Reporting budget'!$A23,Supplies!$N:$N,'Reporting budget'!N$1)</f>
        <v>0</v>
      </c>
      <c r="O23" s="53">
        <f>SUMIFS(Supplies!$K:$K,Supplies!$C:$C,'Reporting budget'!A23,Supplies!$K:$K,'Reporting budget'!$O$1)</f>
        <v>0</v>
      </c>
      <c r="P23" s="27">
        <f t="shared" si="6"/>
        <v>0</v>
      </c>
      <c r="Q23" s="27">
        <f t="shared" si="7"/>
        <v>0</v>
      </c>
    </row>
    <row r="24" spans="1:17" ht="21" customHeight="1" thickBot="1" x14ac:dyDescent="0.3">
      <c r="A24" s="33" t="s">
        <v>52</v>
      </c>
      <c r="B24" s="62"/>
      <c r="G24" s="4"/>
      <c r="H24" s="4"/>
      <c r="I24" s="4"/>
      <c r="J24" s="4"/>
      <c r="K24" s="4"/>
      <c r="L24" s="4"/>
      <c r="M24" s="4"/>
      <c r="N24" s="4"/>
      <c r="O24" s="19"/>
      <c r="P24" s="13"/>
      <c r="Q24" s="16"/>
    </row>
    <row r="25" spans="1:17" ht="19.5" thickBot="1" x14ac:dyDescent="0.3">
      <c r="A25" s="35" t="s">
        <v>36</v>
      </c>
      <c r="B25" s="63"/>
      <c r="C25" s="32">
        <f t="shared" ref="C25:Q25" si="8">SUM(C13+C19)</f>
        <v>0</v>
      </c>
      <c r="D25" s="32">
        <f t="shared" si="8"/>
        <v>0</v>
      </c>
      <c r="E25" s="32">
        <f t="shared" si="8"/>
        <v>0</v>
      </c>
      <c r="F25" s="32">
        <f t="shared" si="8"/>
        <v>0</v>
      </c>
      <c r="G25" s="32">
        <f t="shared" si="8"/>
        <v>0</v>
      </c>
      <c r="H25" s="32">
        <f t="shared" si="8"/>
        <v>0</v>
      </c>
      <c r="I25" s="32">
        <f t="shared" si="8"/>
        <v>0</v>
      </c>
      <c r="J25" s="32">
        <f t="shared" si="8"/>
        <v>0</v>
      </c>
      <c r="K25" s="32">
        <f t="shared" si="8"/>
        <v>0</v>
      </c>
      <c r="L25" s="32">
        <f t="shared" si="8"/>
        <v>0</v>
      </c>
      <c r="M25" s="32">
        <f t="shared" si="8"/>
        <v>0</v>
      </c>
      <c r="N25" s="32">
        <f t="shared" si="8"/>
        <v>0</v>
      </c>
      <c r="O25" s="32" t="e">
        <f t="shared" si="8"/>
        <v>#N/A</v>
      </c>
      <c r="P25" s="32">
        <f t="shared" si="8"/>
        <v>0</v>
      </c>
      <c r="Q25" s="32" t="e">
        <f t="shared" si="8"/>
        <v>#N/A</v>
      </c>
    </row>
  </sheetData>
  <pageMargins left="0.7" right="0.7" top="0.75" bottom="0.75" header="0.3" footer="0.3"/>
  <pageSetup paperSize="9" orientation="portrait" r:id="rId1"/>
  <headerFooter>
    <oddFooter>&amp;L&amp;"Times New Roman,Regular"&amp;12&amp;K00C0C0Interne&amp;K0000FF-&amp;K00C0C0Proprietary</oddFooter>
    <evenFooter>&amp;L&amp;"Times New Roman,Regular"&amp;12&amp;K00C0C0Interne&amp;K0000FF-&amp;K00C0C0Proprietary</evenFooter>
    <firstFooter>&amp;L&amp;"Times New Roman,Regular"&amp;12&amp;K00C0C0Interne&amp;K0000FF-&amp;K00C0C0Proprietary</firstFooter>
  </headerFooter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6BB7B75B-A5C1-4083-9DAB-DF1E01C23829}">
            <xm:f>NOT(ISERROR(SEARCH($C$13,C13)))</xm:f>
            <xm:f>$C$13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C13:O13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theme="0"/>
    <pageSetUpPr autoPageBreaks="0"/>
  </sheetPr>
  <dimension ref="A1:H13"/>
  <sheetViews>
    <sheetView workbookViewId="0">
      <selection activeCell="A15" sqref="A15"/>
    </sheetView>
  </sheetViews>
  <sheetFormatPr baseColWidth="10" defaultRowHeight="15" x14ac:dyDescent="0.25"/>
  <cols>
    <col min="1" max="1" width="21.85546875" customWidth="1"/>
    <col min="2" max="2" width="30.5703125" customWidth="1"/>
    <col min="7" max="7" width="29.7109375" style="28" customWidth="1"/>
  </cols>
  <sheetData>
    <row r="1" spans="1:8" x14ac:dyDescent="0.25">
      <c r="A1" t="s">
        <v>48</v>
      </c>
      <c r="B1" s="4" t="s">
        <v>47</v>
      </c>
      <c r="D1" t="s">
        <v>48</v>
      </c>
      <c r="E1" t="s">
        <v>83</v>
      </c>
      <c r="G1" s="28">
        <v>40458970020</v>
      </c>
      <c r="H1" t="s">
        <v>70</v>
      </c>
    </row>
    <row r="2" spans="1:8" x14ac:dyDescent="0.25">
      <c r="A2" t="s">
        <v>40</v>
      </c>
      <c r="B2" s="4">
        <v>44120000</v>
      </c>
      <c r="D2" t="s">
        <v>82</v>
      </c>
      <c r="E2">
        <v>1055731</v>
      </c>
      <c r="G2" s="28">
        <v>40458980020</v>
      </c>
      <c r="H2" t="s">
        <v>70</v>
      </c>
    </row>
    <row r="3" spans="1:8" x14ac:dyDescent="0.25">
      <c r="A3" t="s">
        <v>37</v>
      </c>
      <c r="B3" s="4">
        <v>43210000</v>
      </c>
      <c r="D3" t="s">
        <v>81</v>
      </c>
      <c r="E3">
        <v>1054963</v>
      </c>
      <c r="G3" s="28">
        <v>40483630020</v>
      </c>
      <c r="H3" t="s">
        <v>70</v>
      </c>
    </row>
    <row r="4" spans="1:8" x14ac:dyDescent="0.25">
      <c r="A4" t="s">
        <v>59</v>
      </c>
      <c r="B4" s="4">
        <v>86000000</v>
      </c>
      <c r="D4" t="s">
        <v>71</v>
      </c>
      <c r="E4">
        <v>1408454</v>
      </c>
      <c r="G4" s="28">
        <v>40465840010</v>
      </c>
      <c r="H4" t="s">
        <v>70</v>
      </c>
    </row>
    <row r="5" spans="1:8" x14ac:dyDescent="0.25">
      <c r="A5" t="s">
        <v>41</v>
      </c>
      <c r="B5" s="4">
        <v>80101507</v>
      </c>
      <c r="D5" t="s">
        <v>72</v>
      </c>
      <c r="E5">
        <v>1091312</v>
      </c>
      <c r="G5" s="28" t="s">
        <v>46</v>
      </c>
      <c r="H5" t="s">
        <v>70</v>
      </c>
    </row>
    <row r="6" spans="1:8" x14ac:dyDescent="0.25">
      <c r="A6" t="s">
        <v>38</v>
      </c>
      <c r="B6" s="4">
        <v>81111812</v>
      </c>
      <c r="D6" t="s">
        <v>73</v>
      </c>
      <c r="E6">
        <v>1053818</v>
      </c>
      <c r="G6" s="28">
        <v>11610209</v>
      </c>
      <c r="H6" t="s">
        <v>69</v>
      </c>
    </row>
    <row r="7" spans="1:8" x14ac:dyDescent="0.25">
      <c r="A7" t="s">
        <v>61</v>
      </c>
      <c r="B7" s="4">
        <v>73152100</v>
      </c>
      <c r="D7" t="s">
        <v>74</v>
      </c>
      <c r="E7">
        <v>10743683</v>
      </c>
      <c r="G7" s="65">
        <v>411359</v>
      </c>
      <c r="H7" t="s">
        <v>70</v>
      </c>
    </row>
    <row r="8" spans="1:8" x14ac:dyDescent="0.25">
      <c r="A8" t="s">
        <v>15</v>
      </c>
      <c r="B8" s="4">
        <v>43230000</v>
      </c>
      <c r="D8" t="s">
        <v>75</v>
      </c>
      <c r="E8">
        <v>1011159</v>
      </c>
      <c r="G8" s="28">
        <v>4051476</v>
      </c>
      <c r="H8" t="s">
        <v>70</v>
      </c>
    </row>
    <row r="9" spans="1:8" x14ac:dyDescent="0.25">
      <c r="A9" t="s">
        <v>62</v>
      </c>
      <c r="B9" s="4">
        <v>81112002</v>
      </c>
      <c r="D9" t="s">
        <v>76</v>
      </c>
      <c r="E9">
        <v>1074141</v>
      </c>
    </row>
    <row r="10" spans="1:8" x14ac:dyDescent="0.25">
      <c r="A10" s="4" t="s">
        <v>55</v>
      </c>
      <c r="B10" s="4">
        <v>43211600</v>
      </c>
      <c r="D10" t="s">
        <v>77</v>
      </c>
      <c r="E10">
        <v>1074047</v>
      </c>
    </row>
    <row r="11" spans="1:8" x14ac:dyDescent="0.25">
      <c r="A11" t="s">
        <v>35</v>
      </c>
      <c r="B11" s="4"/>
      <c r="D11" t="s">
        <v>78</v>
      </c>
      <c r="E11">
        <v>1054003</v>
      </c>
    </row>
    <row r="12" spans="1:8" x14ac:dyDescent="0.25">
      <c r="D12" t="s">
        <v>79</v>
      </c>
      <c r="E12">
        <v>1301703</v>
      </c>
    </row>
    <row r="13" spans="1:8" x14ac:dyDescent="0.25">
      <c r="D13" t="s">
        <v>80</v>
      </c>
      <c r="E13">
        <v>1345501</v>
      </c>
    </row>
  </sheetData>
  <pageMargins left="0.7" right="0.7" top="0.75" bottom="0.75" header="0.3" footer="0.3"/>
  <pageSetup paperSize="9" orientation="portrait" r:id="rId1"/>
  <headerFooter>
    <oddFooter>&amp;L&amp;"Times New Roman,Regular"&amp;12&amp;K00C0C0Interne&amp;K0000FF-&amp;K00C0C0Proprietary</oddFooter>
    <evenFooter>&amp;L&amp;"Times New Roman,Regular"&amp;12&amp;K00C0C0Interne&amp;K0000FF-&amp;K00C0C0Proprietary</evenFooter>
    <firstFooter>&amp;L&amp;"Times New Roman,Regular"&amp;12&amp;K00C0C0Interne&amp;K0000FF-&amp;K00C0C0Proprietary</firstFooter>
  </headerFooter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i="http://www.w3.org/2001/XMLSchema-instance" xmlns:xsd="http://www.w3.org/2001/XMLSchema" xmlns="http://www.boldonjames.com/2008/01/sie/internal/label" sislVersion="0" policy="a10f9ac0-5937-4b4f-b459-96aedd9ed2c5" origin="userSelected">
  <element uid="id_classification_euconfidential" value=""/>
  <element uid="cefbaa69-3bfa-4b56-8d22-6839cb7b06d0" value=""/>
</sisl>
</file>

<file path=customXml/itemProps1.xml><?xml version="1.0" encoding="utf-8"?>
<ds:datastoreItem xmlns:ds="http://schemas.openxmlformats.org/officeDocument/2006/customXml" ds:itemID="{B195AB38-F9A0-4293-8BE7-A4AFC026DE7C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8</vt:i4>
      </vt:variant>
    </vt:vector>
  </HeadingPairs>
  <TitlesOfParts>
    <vt:vector size="12" baseType="lpstr">
      <vt:lpstr>Supplies</vt:lpstr>
      <vt:lpstr>Reporting projet</vt:lpstr>
      <vt:lpstr>Reporting budget</vt:lpstr>
      <vt:lpstr>Codes</vt:lpstr>
      <vt:lpstr>'Reporting budget'!Categorie</vt:lpstr>
      <vt:lpstr>Categorie</vt:lpstr>
      <vt:lpstr>'Reporting budget'!Libellé</vt:lpstr>
      <vt:lpstr>Libellé</vt:lpstr>
      <vt:lpstr>'Reporting budget'!TabCat</vt:lpstr>
      <vt:lpstr>TabCat</vt:lpstr>
      <vt:lpstr>'Reporting budget'!TabFour</vt:lpstr>
      <vt:lpstr>TabFour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Royer, Elodie</dc:creator>
  <cp:lastModifiedBy>Regis MICHALLET FLEURIANT</cp:lastModifiedBy>
  <dcterms:created xsi:type="dcterms:W3CDTF">2019-02-06T08:04:03Z</dcterms:created>
  <dcterms:modified xsi:type="dcterms:W3CDTF">2019-02-11T19:20:52Z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d66403b6-8d9b-480b-8e59-56413b562c9c</vt:lpwstr>
  </property>
  <property fmtid="{D5CDD505-2E9C-101B-9397-08002B2CF9AE}" pid="3" name="bjSaver">
    <vt:lpwstr>aqKRehvfm6jTAyWF0MwRYVA3z5TnwVr6</vt:lpwstr>
  </property>
  <property fmtid="{D5CDD505-2E9C-101B-9397-08002B2CF9AE}" pid="4" name="bjDocumentLabelXML">
    <vt:lpwstr>&lt;?xml version="1.0" encoding="us-ascii"?&gt;&lt;sisl xmlns:xsi="http://www.w3.org/2001/XMLSchema-instance" xmlns:xsd="http://www.w3.org/2001/XMLSchema" sislVersion="0" policy="a10f9ac0-5937-4b4f-b459-96aedd9ed2c5" origin="userSelected" xmlns="http://www.boldonj</vt:lpwstr>
  </property>
  <property fmtid="{D5CDD505-2E9C-101B-9397-08002B2CF9AE}" pid="5" name="bjDocumentLabelXML-0">
    <vt:lpwstr>ames.com/2008/01/sie/internal/label"&gt;&lt;element uid="id_classification_euconfidential" value="" /&gt;&lt;element uid="cefbaa69-3bfa-4b56-8d22-6839cb7b06d0" value="" /&gt;&lt;/sisl&gt;</vt:lpwstr>
  </property>
  <property fmtid="{D5CDD505-2E9C-101B-9397-08002B2CF9AE}" pid="6" name="bjDocumentSecurityLabel">
    <vt:lpwstr>Interne-Proprietary</vt:lpwstr>
  </property>
  <property fmtid="{D5CDD505-2E9C-101B-9397-08002B2CF9AE}" pid="7" name="MerckMetadataExchange">
    <vt:lpwstr>!$MRK@Proprietary-Footer-Left</vt:lpwstr>
  </property>
  <property fmtid="{D5CDD505-2E9C-101B-9397-08002B2CF9AE}" pid="8" name="bjLeftFooterLabel-first">
    <vt:lpwstr>&amp;"Times New Roman,Regular"&amp;12&amp;K00C0C0Interne&amp;K0000FF-&amp;K00C0C0Proprietary</vt:lpwstr>
  </property>
  <property fmtid="{D5CDD505-2E9C-101B-9397-08002B2CF9AE}" pid="9" name="bjLeftFooterLabel-even">
    <vt:lpwstr>&amp;"Times New Roman,Regular"&amp;12&amp;K00C0C0Interne&amp;K0000FF-&amp;K00C0C0Proprietary</vt:lpwstr>
  </property>
  <property fmtid="{D5CDD505-2E9C-101B-9397-08002B2CF9AE}" pid="10" name="bjLeftFooterLabel">
    <vt:lpwstr>&amp;"Times New Roman,Regular"&amp;12&amp;K00C0C0Interne&amp;K0000FF-&amp;K00C0C0Proprietary</vt:lpwstr>
  </property>
</Properties>
</file>