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9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ymenmahjoub/Desktop/"/>
    </mc:Choice>
  </mc:AlternateContent>
  <xr:revisionPtr revIDLastSave="0" documentId="13_ncr:1_{26EFDDF9-4452-E94C-90A3-71F761A6AC73}" xr6:coauthVersionLast="43" xr6:coauthVersionMax="43" xr10:uidLastSave="{00000000-0000-0000-0000-000000000000}"/>
  <bookViews>
    <workbookView xWindow="0" yWindow="0" windowWidth="25600" windowHeight="16000" activeTab="2" xr2:uid="{00000000-000D-0000-FFFF-FFFF00000000}"/>
  </bookViews>
  <sheets>
    <sheet name="comments" sheetId="3" r:id="rId1"/>
    <sheet name="loan" sheetId="4" r:id="rId2"/>
    <sheet name="portfolio analysis" sheetId="6" r:id="rId3"/>
  </sheets>
  <functionGroups builtInGroupCount="19"/>
  <definedNames>
    <definedName name="interestRate">loan!$C$3</definedName>
    <definedName name="periods">loan!$C$4</definedName>
    <definedName name="principal">loan!$C$2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1" i="6" l="1"/>
  <c r="K35" i="6"/>
  <c r="N36" i="6"/>
  <c r="N35" i="6"/>
  <c r="N34" i="6"/>
  <c r="Q24" i="6"/>
  <c r="F77" i="6"/>
  <c r="Q22" i="6"/>
  <c r="Q21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4" i="6"/>
  <c r="Q18" i="6"/>
  <c r="O20" i="6"/>
  <c r="Q19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4" i="6"/>
  <c r="V11" i="6"/>
  <c r="R5" i="6"/>
  <c r="T5" i="6"/>
</calcChain>
</file>

<file path=xl/sharedStrings.xml><?xml version="1.0" encoding="utf-8"?>
<sst xmlns="http://schemas.openxmlformats.org/spreadsheetml/2006/main" count="43" uniqueCount="36">
  <si>
    <t>date</t>
  </si>
  <si>
    <t>close price</t>
  </si>
  <si>
    <t>Portfolios</t>
  </si>
  <si>
    <t>% asset 1</t>
  </si>
  <si>
    <t>mean</t>
  </si>
  <si>
    <t>variance</t>
  </si>
  <si>
    <t>Asset #2</t>
  </si>
  <si>
    <t>Asset #1</t>
  </si>
  <si>
    <t>group member 1</t>
  </si>
  <si>
    <t>group member 2</t>
  </si>
  <si>
    <t>first name</t>
  </si>
  <si>
    <t>last name</t>
  </si>
  <si>
    <t>student number</t>
  </si>
  <si>
    <t>LOAN AMORTISATION</t>
  </si>
  <si>
    <t>Interest rate</t>
  </si>
  <si>
    <t>Term (yrs)</t>
  </si>
  <si>
    <t>Period</t>
  </si>
  <si>
    <t>Principal (€)</t>
  </si>
  <si>
    <t>Mortgage principal at start of year (€)</t>
  </si>
  <si>
    <t>Total payment at end of year (€)</t>
  </si>
  <si>
    <t>Part of payment which is principal (€)</t>
  </si>
  <si>
    <t>Part of payment which is  interest (€)</t>
  </si>
  <si>
    <t>Check</t>
  </si>
  <si>
    <t>risk-free asset</t>
  </si>
  <si>
    <t>std. dev.</t>
  </si>
  <si>
    <t>sharpe ratio</t>
  </si>
  <si>
    <t>To compute the returns of an asset we use LN</t>
  </si>
  <si>
    <t>For example Unilever's return between april and may 2013 are</t>
  </si>
  <si>
    <t xml:space="preserve"> Or</t>
  </si>
  <si>
    <t>Treasury yields 5 years in %</t>
  </si>
  <si>
    <t>UNILEVER in $</t>
  </si>
  <si>
    <t>TESLA in $</t>
  </si>
  <si>
    <t xml:space="preserve">The risk free rate shows yields in % but it works the same </t>
  </si>
  <si>
    <t>It is needed to calculate the sharpe ratio to have the returns on risk free asset</t>
  </si>
  <si>
    <t>so basically we do the same with Ln</t>
  </si>
  <si>
    <t xml:space="preserve">For example return between April and mail 2013 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</si>
</sst>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;\-#,##0.00\ &quot;€&quot;"/>
    <numFmt numFmtId="165" formatCode="#,##0.00\ &quot;€&quot;;[Red]\-#,##0.00\ &quot;€&quot;"/>
    <numFmt numFmtId="166" formatCode="#,##0.00_ ;[Red]\-#,##0.00\ "/>
    <numFmt numFmtId="167" formatCode="0.000"/>
    <numFmt numFmtId="168" formatCode="0.000%"/>
    <numFmt numFmtId="169" formatCode="0.0000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2060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5" borderId="6" xfId="0" applyFill="1" applyBorder="1" applyAlignment="1">
      <alignment horizontal="right"/>
    </xf>
    <xf numFmtId="0" fontId="0" fillId="5" borderId="0" xfId="0" applyFill="1"/>
    <xf numFmtId="0" fontId="0" fillId="5" borderId="7" xfId="0" applyFill="1" applyBorder="1"/>
    <xf numFmtId="0" fontId="3" fillId="5" borderId="6" xfId="0" applyFont="1" applyFill="1" applyBorder="1" applyAlignment="1">
      <alignment horizontal="right"/>
    </xf>
    <xf numFmtId="166" fontId="3" fillId="5" borderId="0" xfId="0" applyNumberFormat="1" applyFont="1" applyFill="1"/>
    <xf numFmtId="0" fontId="4" fillId="5" borderId="0" xfId="0" quotePrefix="1" applyFont="1" applyFill="1"/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5" fontId="0" fillId="6" borderId="11" xfId="0" applyNumberFormat="1" applyFill="1" applyBorder="1" applyAlignment="1">
      <alignment horizontal="center"/>
    </xf>
    <xf numFmtId="9" fontId="0" fillId="6" borderId="1" xfId="3" applyFont="1" applyFill="1" applyBorder="1" applyAlignment="1">
      <alignment horizontal="center"/>
    </xf>
    <xf numFmtId="165" fontId="0" fillId="5" borderId="0" xfId="0" applyNumberFormat="1" applyFill="1"/>
    <xf numFmtId="0" fontId="6" fillId="2" borderId="1" xfId="0" applyFont="1" applyFill="1" applyBorder="1"/>
    <xf numFmtId="0" fontId="1" fillId="5" borderId="0" xfId="0" applyFont="1" applyFill="1"/>
    <xf numFmtId="0" fontId="7" fillId="5" borderId="0" xfId="0" applyFont="1" applyFill="1"/>
    <xf numFmtId="164" fontId="0" fillId="6" borderId="1" xfId="0" applyNumberFormat="1" applyFill="1" applyBorder="1" applyAlignment="1">
      <alignment horizontal="center"/>
    </xf>
    <xf numFmtId="14" fontId="0" fillId="0" borderId="1" xfId="0" applyNumberFormat="1" applyBorder="1"/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0" fontId="0" fillId="5" borderId="0" xfId="3" applyNumberFormat="1" applyFont="1" applyFill="1"/>
    <xf numFmtId="168" fontId="0" fillId="0" borderId="1" xfId="3" applyNumberFormat="1" applyFont="1" applyBorder="1" applyAlignment="1">
      <alignment horizontal="center" vertical="center"/>
    </xf>
    <xf numFmtId="168" fontId="0" fillId="5" borderId="1" xfId="3" applyNumberFormat="1" applyFont="1" applyFill="1" applyBorder="1" applyAlignment="1">
      <alignment horizontal="center" vertical="center"/>
    </xf>
    <xf numFmtId="167" fontId="0" fillId="5" borderId="0" xfId="0" applyNumberFormat="1" applyFill="1"/>
    <xf numFmtId="169" fontId="0" fillId="5" borderId="0" xfId="0" applyNumberFormat="1" applyFill="1"/>
    <xf numFmtId="0" fontId="0" fillId="2" borderId="1" xfId="0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4">
    <cellStyle name="Normal" xfId="0" builtinId="0"/>
    <cellStyle name="Normal 2" xfId="1" xr:uid="{00000000-0005-0000-0000-000001000000}"/>
    <cellStyle name="Percent" xfId="3" builtinId="5"/>
    <cellStyle name="Pourcentage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493394</xdr:colOff>
      <xdr:row>6</xdr:row>
      <xdr:rowOff>85725</xdr:rowOff>
    </xdr:from>
    <xdr:to>
      <xdr:col>5</xdr:col>
      <xdr:colOff>19049</xdr:colOff>
      <xdr:row>25</xdr:row>
      <xdr:rowOff>146685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3394" y="1228725"/>
          <a:ext cx="5031105" cy="368046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Write in</a:t>
          </a:r>
          <a:r>
            <a:rPr lang="fr-FR" sz="1100" b="1" baseline="0"/>
            <a:t> this text box any instruction that could be useful to use your program and/or understand what you did.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101600</xdr:colOff>
          <xdr:row>1</xdr:row>
          <xdr:rowOff>139700</xdr:rowOff>
        </xdr:from>
        <xdr:to>
          <xdr:col>4</xdr:col>
          <xdr:colOff>1358900</xdr:colOff>
          <xdr:row>3</xdr:row>
          <xdr:rowOff>101600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Fill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101600</xdr:colOff>
          <xdr:row>1</xdr:row>
          <xdr:rowOff>139700</xdr:rowOff>
        </xdr:from>
        <xdr:to>
          <xdr:col>5</xdr:col>
          <xdr:colOff>0</xdr:colOff>
          <xdr:row>4</xdr:row>
          <xdr:rowOff>25400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Launch 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4"/>
  <sheetViews>
    <sheetView workbookViewId="0">
      <selection activeCell="G4" sqref="G4"/>
    </sheetView>
  </sheetViews>
  <sheetFormatPr baseColWidth="10" defaultRowHeight="15" x14ac:dyDescent="0.2"/>
  <cols>
    <col min="1" max="1" width="15.33203125" bestFit="1" customWidth="1"/>
    <col min="2" max="2" width="23.6640625" customWidth="1"/>
    <col min="3" max="3" width="4.5" customWidth="1"/>
    <col min="4" max="4" width="15.33203125" bestFit="1" customWidth="1"/>
    <col min="5" max="5" width="23.6640625" customWidth="1"/>
  </cols>
  <sheetData>
    <row r="1" spans="1:5" x14ac:dyDescent="0.2">
      <c r="A1" s="31" t="s">
        <v>8</v>
      </c>
      <c r="B1" s="31"/>
      <c r="D1" s="31" t="s">
        <v>9</v>
      </c>
      <c r="E1" s="31"/>
    </row>
    <row r="2" spans="1:5" x14ac:dyDescent="0.2">
      <c r="A2" s="1" t="s">
        <v>10</v>
      </c>
      <c r="B2" s="2"/>
      <c r="D2" s="1" t="s">
        <v>10</v>
      </c>
      <c r="E2" s="2"/>
    </row>
    <row r="3" spans="1:5" x14ac:dyDescent="0.2">
      <c r="A3" s="1" t="s">
        <v>11</v>
      </c>
      <c r="B3" s="2"/>
      <c r="D3" s="1" t="s">
        <v>11</v>
      </c>
      <c r="E3" s="2"/>
    </row>
    <row r="4" spans="1:5" x14ac:dyDescent="0.2">
      <c r="A4" s="1" t="s">
        <v>12</v>
      </c>
      <c r="B4" s="2"/>
      <c r="D4" s="1" t="s">
        <v>12</v>
      </c>
      <c r="E4" s="2"/>
    </row>
  </sheetData>
  <mergeCells count="2">
    <mergeCell ref="A1:B1"/>
    <mergeCell ref="D1:E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G26"/>
  <sheetViews>
    <sheetView workbookViewId="0">
      <selection activeCell="I9" sqref="I9"/>
    </sheetView>
  </sheetViews>
  <sheetFormatPr baseColWidth="10" defaultColWidth="11.5" defaultRowHeight="15" x14ac:dyDescent="0.2"/>
  <cols>
    <col min="1" max="1" width="8.83203125" style="4" customWidth="1"/>
    <col min="2" max="2" width="12.1640625" style="4" customWidth="1"/>
    <col min="3" max="6" width="15.6640625" style="4" customWidth="1"/>
    <col min="7" max="16384" width="11.5" style="4"/>
  </cols>
  <sheetData>
    <row r="1" spans="2:7" ht="16" thickBot="1" x14ac:dyDescent="0.25">
      <c r="B1" s="32" t="s">
        <v>13</v>
      </c>
      <c r="C1" s="33"/>
      <c r="D1" s="34"/>
      <c r="E1" s="34"/>
      <c r="F1" s="34"/>
      <c r="G1" s="35"/>
    </row>
    <row r="2" spans="2:7" x14ac:dyDescent="0.2">
      <c r="B2" s="3" t="s">
        <v>17</v>
      </c>
      <c r="C2" s="20">
        <v>200000</v>
      </c>
      <c r="G2" s="5"/>
    </row>
    <row r="3" spans="2:7" x14ac:dyDescent="0.2">
      <c r="B3" s="3" t="s">
        <v>14</v>
      </c>
      <c r="C3" s="15">
        <v>0.1</v>
      </c>
      <c r="G3" s="5"/>
    </row>
    <row r="4" spans="2:7" x14ac:dyDescent="0.2">
      <c r="B4" s="3" t="s">
        <v>15</v>
      </c>
      <c r="C4" s="13">
        <v>18</v>
      </c>
      <c r="G4" s="5"/>
    </row>
    <row r="5" spans="2:7" x14ac:dyDescent="0.2">
      <c r="B5" s="6"/>
      <c r="C5" s="7"/>
      <c r="D5" s="8"/>
      <c r="G5" s="5"/>
    </row>
    <row r="6" spans="2:7" ht="48" x14ac:dyDescent="0.2">
      <c r="B6" s="9" t="s">
        <v>16</v>
      </c>
      <c r="C6" s="10" t="s">
        <v>18</v>
      </c>
      <c r="D6" s="10" t="s">
        <v>19</v>
      </c>
      <c r="E6" s="10" t="s">
        <v>20</v>
      </c>
      <c r="F6" s="10" t="s">
        <v>21</v>
      </c>
      <c r="G6" s="11" t="s">
        <v>22</v>
      </c>
    </row>
    <row r="7" spans="2:7" x14ac:dyDescent="0.2">
      <c r="B7" s="12">
        <v>1</v>
      </c>
      <c r="C7" s="12">
        <v>200000</v>
      </c>
      <c r="D7" s="14">
        <v>-24386.044444451316</v>
      </c>
      <c r="E7" s="14">
        <v>-4386.044444451315</v>
      </c>
      <c r="F7" s="14">
        <v>-20000</v>
      </c>
      <c r="G7" s="14">
        <v>195613.95555554869</v>
      </c>
    </row>
    <row r="8" spans="2:7" x14ac:dyDescent="0.2">
      <c r="B8" s="12">
        <v>2</v>
      </c>
      <c r="C8" s="14">
        <v>195613.95555554869</v>
      </c>
      <c r="D8" s="14">
        <v>-24386.044444451316</v>
      </c>
      <c r="E8" s="14">
        <v>-4824.6488888964459</v>
      </c>
      <c r="F8" s="14">
        <v>-19561.395555554871</v>
      </c>
      <c r="G8" s="14">
        <v>190789.30666665224</v>
      </c>
    </row>
    <row r="9" spans="2:7" x14ac:dyDescent="0.2">
      <c r="B9" s="12">
        <v>3</v>
      </c>
      <c r="C9" s="14">
        <v>190789.30666665224</v>
      </c>
      <c r="D9" s="14">
        <v>-24386.044444451316</v>
      </c>
      <c r="E9" s="14">
        <v>-5307.1137777860913</v>
      </c>
      <c r="F9" s="14">
        <v>-19078.930666665223</v>
      </c>
      <c r="G9" s="14">
        <v>185482.19288886615</v>
      </c>
    </row>
    <row r="10" spans="2:7" x14ac:dyDescent="0.2">
      <c r="B10" s="12">
        <v>4</v>
      </c>
      <c r="C10" s="14">
        <v>185482.19288886615</v>
      </c>
      <c r="D10" s="14">
        <v>-24386.044444451316</v>
      </c>
      <c r="E10" s="14">
        <v>-5837.825155564703</v>
      </c>
      <c r="F10" s="14">
        <v>-18548.219288886612</v>
      </c>
      <c r="G10" s="14">
        <v>179644.36773330145</v>
      </c>
    </row>
    <row r="11" spans="2:7" x14ac:dyDescent="0.2">
      <c r="B11" s="12">
        <v>5</v>
      </c>
      <c r="C11" s="14">
        <v>179644.36773330145</v>
      </c>
      <c r="D11" s="14">
        <v>-24386.044444451316</v>
      </c>
      <c r="E11" s="14">
        <v>-6421.6076711211726</v>
      </c>
      <c r="F11" s="14">
        <v>-17964.436773330144</v>
      </c>
      <c r="G11" s="14">
        <v>173222.76006218028</v>
      </c>
    </row>
    <row r="12" spans="2:7" x14ac:dyDescent="0.2">
      <c r="B12" s="12">
        <v>6</v>
      </c>
      <c r="C12" s="14">
        <v>173222.76006218028</v>
      </c>
      <c r="D12" s="14">
        <v>-24386.044444451316</v>
      </c>
      <c r="E12" s="14">
        <v>-7063.7684382332891</v>
      </c>
      <c r="F12" s="14">
        <v>-17322.276006218028</v>
      </c>
      <c r="G12" s="14">
        <v>166158.99162394699</v>
      </c>
    </row>
    <row r="13" spans="2:7" x14ac:dyDescent="0.2">
      <c r="B13" s="12">
        <v>7</v>
      </c>
      <c r="C13" s="14">
        <v>166158.99162394699</v>
      </c>
      <c r="D13" s="14">
        <v>-24386.044444451316</v>
      </c>
      <c r="E13" s="14">
        <v>-7770.1452820566192</v>
      </c>
      <c r="F13" s="14">
        <v>-16615.899162394697</v>
      </c>
      <c r="G13" s="14">
        <v>158388.84634189037</v>
      </c>
    </row>
    <row r="14" spans="2:7" x14ac:dyDescent="0.2">
      <c r="B14" s="12">
        <v>8</v>
      </c>
      <c r="C14" s="14">
        <v>158388.84634189037</v>
      </c>
      <c r="D14" s="14">
        <v>-24386.044444451316</v>
      </c>
      <c r="E14" s="14">
        <v>-8547.1598102622847</v>
      </c>
      <c r="F14" s="14">
        <v>-15838.884634189031</v>
      </c>
      <c r="G14" s="14">
        <v>149841.68653162807</v>
      </c>
    </row>
    <row r="15" spans="2:7" x14ac:dyDescent="0.2">
      <c r="B15" s="12">
        <v>9</v>
      </c>
      <c r="C15" s="14">
        <v>149841.68653162807</v>
      </c>
      <c r="D15" s="14">
        <v>-24386.044444451316</v>
      </c>
      <c r="E15" s="14">
        <v>-9401.8757912885103</v>
      </c>
      <c r="F15" s="14">
        <v>-14984.168653162806</v>
      </c>
      <c r="G15" s="14">
        <v>140439.81074033957</v>
      </c>
    </row>
    <row r="16" spans="2:7" x14ac:dyDescent="0.2">
      <c r="B16" s="12">
        <v>10</v>
      </c>
      <c r="C16" s="14">
        <v>140439.81074033957</v>
      </c>
      <c r="D16" s="14">
        <v>-24386.044444451316</v>
      </c>
      <c r="E16" s="14">
        <v>-10342.063370417363</v>
      </c>
      <c r="F16" s="14">
        <v>-14043.981074033953</v>
      </c>
      <c r="G16" s="14">
        <v>130097.7473699222</v>
      </c>
    </row>
    <row r="17" spans="2:7" x14ac:dyDescent="0.2">
      <c r="B17" s="12">
        <v>11</v>
      </c>
      <c r="C17" s="14">
        <v>130097.7473699222</v>
      </c>
      <c r="D17" s="14">
        <v>-24386.044444451316</v>
      </c>
      <c r="E17" s="14">
        <v>-11376.269707459101</v>
      </c>
      <c r="F17" s="14">
        <v>-13009.774736992214</v>
      </c>
      <c r="G17" s="14">
        <v>118721.4776624631</v>
      </c>
    </row>
    <row r="18" spans="2:7" x14ac:dyDescent="0.2">
      <c r="B18" s="12">
        <v>12</v>
      </c>
      <c r="C18" s="14">
        <v>118721.4776624631</v>
      </c>
      <c r="D18" s="14">
        <v>-24386.044444451316</v>
      </c>
      <c r="E18" s="14">
        <v>-12513.89667820501</v>
      </c>
      <c r="F18" s="14">
        <v>-11872.147766246306</v>
      </c>
      <c r="G18" s="14">
        <v>106207.58098425809</v>
      </c>
    </row>
    <row r="19" spans="2:7" x14ac:dyDescent="0.2">
      <c r="B19" s="12">
        <v>13</v>
      </c>
      <c r="C19" s="14">
        <v>106207.58098425809</v>
      </c>
      <c r="D19" s="14">
        <v>-24386.044444451316</v>
      </c>
      <c r="E19" s="14">
        <v>-13765.286346025514</v>
      </c>
      <c r="F19" s="14">
        <v>-10620.758098425802</v>
      </c>
      <c r="G19" s="14">
        <v>92442.294638232575</v>
      </c>
    </row>
    <row r="20" spans="2:7" x14ac:dyDescent="0.2">
      <c r="B20" s="12">
        <v>14</v>
      </c>
      <c r="C20" s="14">
        <v>92442.294638232575</v>
      </c>
      <c r="D20" s="14">
        <v>-24386.044444451316</v>
      </c>
      <c r="E20" s="14">
        <v>-15141.814980628067</v>
      </c>
      <c r="F20" s="14">
        <v>-9244.2294638232488</v>
      </c>
      <c r="G20" s="14">
        <v>77300.479657604505</v>
      </c>
    </row>
    <row r="21" spans="2:7" x14ac:dyDescent="0.2">
      <c r="B21" s="12">
        <v>15</v>
      </c>
      <c r="C21" s="14">
        <v>77300.479657604505</v>
      </c>
      <c r="D21" s="14">
        <v>-24386.044444451316</v>
      </c>
      <c r="E21" s="14">
        <v>-16655.996478690875</v>
      </c>
      <c r="F21" s="14">
        <v>-7730.0479657604419</v>
      </c>
      <c r="G21" s="14">
        <v>60644.48317891363</v>
      </c>
    </row>
    <row r="22" spans="2:7" x14ac:dyDescent="0.2">
      <c r="B22" s="12">
        <v>16</v>
      </c>
      <c r="C22" s="14">
        <v>60644.48317891363</v>
      </c>
      <c r="D22" s="14">
        <v>-24386.044444451316</v>
      </c>
      <c r="E22" s="14">
        <v>-18321.596126559965</v>
      </c>
      <c r="F22" s="14">
        <v>-6064.4483178913524</v>
      </c>
      <c r="G22" s="14">
        <v>42322.887052353661</v>
      </c>
    </row>
    <row r="23" spans="2:7" x14ac:dyDescent="0.2">
      <c r="B23" s="12">
        <v>17</v>
      </c>
      <c r="C23" s="14">
        <v>42322.887052353661</v>
      </c>
      <c r="D23" s="14">
        <v>-24386.044444451316</v>
      </c>
      <c r="E23" s="14">
        <v>-20153.755739215962</v>
      </c>
      <c r="F23" s="14">
        <v>-4232.2887052353553</v>
      </c>
      <c r="G23" s="14">
        <v>22169.131313137699</v>
      </c>
    </row>
    <row r="24" spans="2:7" x14ac:dyDescent="0.2">
      <c r="B24" s="12">
        <v>18</v>
      </c>
      <c r="C24" s="14">
        <v>22169.131313137699</v>
      </c>
      <c r="D24" s="14">
        <v>-24386.044444451316</v>
      </c>
      <c r="E24" s="14">
        <v>-22169.131313137561</v>
      </c>
      <c r="F24" s="14">
        <v>-2216.9131313137555</v>
      </c>
      <c r="G24" s="14">
        <v>1.3824319466948509E-10</v>
      </c>
    </row>
    <row r="25" spans="2:7" x14ac:dyDescent="0.2">
      <c r="C25" s="16"/>
      <c r="D25" s="16"/>
      <c r="E25" s="16"/>
      <c r="F25" s="16"/>
    </row>
    <row r="26" spans="2:7" x14ac:dyDescent="0.2">
      <c r="C26" s="16"/>
      <c r="D26" s="16"/>
      <c r="E26" s="16"/>
      <c r="F26" s="16"/>
    </row>
  </sheetData>
  <mergeCells count="1">
    <mergeCell ref="B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4</xdr:col>
                    <xdr:colOff>101600</xdr:colOff>
                    <xdr:row>1</xdr:row>
                    <xdr:rowOff>139700</xdr:rowOff>
                  </from>
                  <to>
                    <xdr:col>4</xdr:col>
                    <xdr:colOff>1358900</xdr:colOff>
                    <xdr:row>3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exercise1_loanSched.launchLoanSchedApp">
                <anchor moveWithCells="1" sizeWithCells="1">
                  <from>
                    <xdr:col>4</xdr:col>
                    <xdr:colOff>101600</xdr:colOff>
                    <xdr:row>1</xdr:row>
                    <xdr:rowOff>139700</xdr:rowOff>
                  </from>
                  <to>
                    <xdr:col>5</xdr:col>
                    <xdr:colOff>0</xdr:colOff>
                    <xdr:row>4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V77"/>
  <sheetViews>
    <sheetView tabSelected="1" topLeftCell="A6" workbookViewId="0">
      <selection activeCell="O31" sqref="O31"/>
    </sheetView>
  </sheetViews>
  <sheetFormatPr baseColWidth="10" defaultColWidth="11.5" defaultRowHeight="15" x14ac:dyDescent="0.2"/>
  <cols>
    <col min="1" max="1" width="11.33203125" style="19" customWidth="1"/>
    <col min="2" max="2" width="16.1640625" style="24" customWidth="1"/>
    <col min="3" max="3" width="12" style="4" customWidth="1"/>
    <col min="4" max="4" width="12.33203125" style="19" customWidth="1"/>
    <col min="5" max="5" width="18.1640625" style="24" customWidth="1"/>
    <col min="6" max="6" width="13.6640625" style="4" customWidth="1"/>
    <col min="7" max="7" width="11.6640625" style="19" customWidth="1"/>
    <col min="8" max="8" width="23.33203125" style="24" customWidth="1"/>
    <col min="9" max="9" width="3.1640625" style="4" customWidth="1"/>
    <col min="10" max="10" width="8.33203125" style="4" bestFit="1" customWidth="1"/>
    <col min="11" max="14" width="10.83203125" style="4" customWidth="1"/>
    <col min="15" max="15" width="13.6640625" style="4" bestFit="1" customWidth="1"/>
    <col min="16" max="16384" width="11.5" style="4"/>
  </cols>
  <sheetData>
    <row r="1" spans="1:22" x14ac:dyDescent="0.2">
      <c r="A1" s="17" t="s">
        <v>7</v>
      </c>
      <c r="B1" s="22" t="s">
        <v>30</v>
      </c>
      <c r="C1" s="18"/>
      <c r="D1" s="17" t="s">
        <v>6</v>
      </c>
      <c r="E1" s="22" t="s">
        <v>31</v>
      </c>
      <c r="F1" s="18"/>
      <c r="G1" s="17" t="s">
        <v>23</v>
      </c>
      <c r="H1" s="22" t="s">
        <v>29</v>
      </c>
      <c r="I1" s="18"/>
    </row>
    <row r="2" spans="1:22" x14ac:dyDescent="0.2">
      <c r="A2" s="17" t="s">
        <v>0</v>
      </c>
      <c r="B2" s="23" t="s">
        <v>1</v>
      </c>
      <c r="C2" s="18"/>
      <c r="D2" s="17" t="s">
        <v>0</v>
      </c>
      <c r="E2" s="23" t="s">
        <v>1</v>
      </c>
      <c r="F2" s="18"/>
      <c r="G2" s="17" t="s">
        <v>0</v>
      </c>
      <c r="H2" s="23" t="s">
        <v>1</v>
      </c>
      <c r="I2" s="18"/>
      <c r="J2" s="36" t="s">
        <v>2</v>
      </c>
      <c r="K2" s="36"/>
      <c r="L2" s="36"/>
      <c r="M2" s="36"/>
      <c r="N2" s="36"/>
    </row>
    <row r="3" spans="1:22" x14ac:dyDescent="0.2">
      <c r="A3" s="21">
        <v>41365</v>
      </c>
      <c r="B3" s="25">
        <v>34.862408000000002</v>
      </c>
      <c r="D3" s="21">
        <v>41365</v>
      </c>
      <c r="E3" s="25">
        <v>53.990001999999997</v>
      </c>
      <c r="G3" s="21">
        <v>41365</v>
      </c>
      <c r="H3" s="27">
        <v>6.7800000000000004E-3</v>
      </c>
      <c r="J3" s="17" t="s">
        <v>3</v>
      </c>
      <c r="K3" s="17" t="s">
        <v>4</v>
      </c>
      <c r="L3" s="17" t="s">
        <v>5</v>
      </c>
      <c r="M3" s="17" t="s">
        <v>24</v>
      </c>
      <c r="N3" s="17" t="s">
        <v>25</v>
      </c>
      <c r="R3" s="4" t="s">
        <v>26</v>
      </c>
    </row>
    <row r="4" spans="1:22" x14ac:dyDescent="0.2">
      <c r="A4" s="21">
        <v>41395</v>
      </c>
      <c r="B4" s="25">
        <v>33.467243000000003</v>
      </c>
      <c r="C4" s="4">
        <f>LN(B4/B3)</f>
        <v>-4.0841974454662269E-2</v>
      </c>
      <c r="D4" s="21">
        <v>41395</v>
      </c>
      <c r="E4" s="25">
        <v>97.760002</v>
      </c>
      <c r="F4" s="4">
        <f>LN(E4/E3)</f>
        <v>0.59371663460745827</v>
      </c>
      <c r="G4" s="21">
        <v>41395</v>
      </c>
      <c r="H4" s="28">
        <v>1.0529999999999999E-2</v>
      </c>
      <c r="J4" s="2"/>
      <c r="K4" s="2"/>
      <c r="L4" s="2"/>
      <c r="M4" s="2"/>
      <c r="N4" s="2"/>
      <c r="R4" s="4" t="s">
        <v>27</v>
      </c>
    </row>
    <row r="5" spans="1:22" x14ac:dyDescent="0.2">
      <c r="A5" s="21">
        <v>41426</v>
      </c>
      <c r="B5" s="25">
        <v>32.528778000000003</v>
      </c>
      <c r="C5" s="4">
        <f t="shared" ref="C5:C68" si="0">LN(B5/B4)</f>
        <v>-2.8441965101425735E-2</v>
      </c>
      <c r="D5" s="21">
        <v>41426</v>
      </c>
      <c r="E5" s="25">
        <v>107.360001</v>
      </c>
      <c r="F5" s="4">
        <f t="shared" ref="F5:F68" si="1">LN(E5/E4)</f>
        <v>9.3672166656277492E-2</v>
      </c>
      <c r="G5" s="21">
        <v>41426</v>
      </c>
      <c r="H5" s="28">
        <v>1.3849999999999999E-2</v>
      </c>
      <c r="J5" s="2"/>
      <c r="K5" s="2"/>
      <c r="L5" s="2"/>
      <c r="M5" s="2"/>
      <c r="N5" s="2"/>
      <c r="R5" s="4">
        <f>LN(B4/B3)</f>
        <v>-4.0841974454662269E-2</v>
      </c>
      <c r="S5" s="4" t="s">
        <v>28</v>
      </c>
      <c r="T5" s="26">
        <f>R5</f>
        <v>-4.0841974454662269E-2</v>
      </c>
    </row>
    <row r="6" spans="1:22" x14ac:dyDescent="0.2">
      <c r="A6" s="21">
        <v>41456</v>
      </c>
      <c r="B6" s="25">
        <v>33.108040000000003</v>
      </c>
      <c r="C6" s="4">
        <f t="shared" si="0"/>
        <v>1.7650978734280155E-2</v>
      </c>
      <c r="D6" s="21">
        <v>41456</v>
      </c>
      <c r="E6" s="25">
        <v>134.279999</v>
      </c>
      <c r="F6" s="4">
        <f t="shared" si="1"/>
        <v>0.22373948212688122</v>
      </c>
      <c r="G6" s="21">
        <v>41456</v>
      </c>
      <c r="H6" s="28">
        <v>1.391E-2</v>
      </c>
      <c r="J6" s="2"/>
      <c r="K6" s="2"/>
      <c r="L6" s="2"/>
      <c r="M6" s="2"/>
      <c r="N6" s="2"/>
    </row>
    <row r="7" spans="1:22" x14ac:dyDescent="0.2">
      <c r="A7" s="21">
        <v>41487</v>
      </c>
      <c r="B7" s="25">
        <v>31.138598999999999</v>
      </c>
      <c r="C7" s="4">
        <f t="shared" si="0"/>
        <v>-6.132797816196324E-2</v>
      </c>
      <c r="D7" s="21">
        <v>41487</v>
      </c>
      <c r="E7" s="25">
        <v>169</v>
      </c>
      <c r="F7" s="4">
        <f t="shared" si="1"/>
        <v>0.22997155025836472</v>
      </c>
      <c r="G7" s="21">
        <v>41487</v>
      </c>
      <c r="H7" s="28">
        <v>1.601E-2</v>
      </c>
      <c r="J7" s="2"/>
      <c r="K7" s="2"/>
      <c r="L7" s="2"/>
      <c r="M7" s="2"/>
      <c r="N7" s="2"/>
    </row>
    <row r="8" spans="1:22" x14ac:dyDescent="0.2">
      <c r="A8" s="21">
        <v>41518</v>
      </c>
      <c r="B8" s="25">
        <v>31.489930999999999</v>
      </c>
      <c r="C8" s="4">
        <f t="shared" si="0"/>
        <v>1.1219668911065321E-2</v>
      </c>
      <c r="D8" s="21">
        <v>41518</v>
      </c>
      <c r="E8" s="25">
        <v>193.36999499999999</v>
      </c>
      <c r="F8" s="4">
        <f t="shared" si="1"/>
        <v>0.13470671128226167</v>
      </c>
      <c r="G8" s="21">
        <v>41518</v>
      </c>
      <c r="H8" s="28">
        <v>1.3879999999999998E-2</v>
      </c>
      <c r="J8" s="2"/>
      <c r="K8" s="2"/>
      <c r="L8" s="2"/>
      <c r="M8" s="2"/>
      <c r="N8" s="2"/>
      <c r="R8" s="4" t="s">
        <v>32</v>
      </c>
    </row>
    <row r="9" spans="1:22" x14ac:dyDescent="0.2">
      <c r="A9" s="21">
        <v>41548</v>
      </c>
      <c r="B9" s="25">
        <v>33.159602999999997</v>
      </c>
      <c r="C9" s="4">
        <f t="shared" si="0"/>
        <v>5.1664514000964355E-2</v>
      </c>
      <c r="D9" s="21">
        <v>41548</v>
      </c>
      <c r="E9" s="25">
        <v>159.94000199999999</v>
      </c>
      <c r="F9" s="4">
        <f t="shared" si="1"/>
        <v>-0.18980666879690208</v>
      </c>
      <c r="G9" s="21">
        <v>41548</v>
      </c>
      <c r="H9" s="28">
        <v>1.315E-2</v>
      </c>
      <c r="J9" s="2"/>
      <c r="K9" s="2"/>
      <c r="L9" s="2"/>
      <c r="M9" s="2"/>
      <c r="N9" s="2"/>
      <c r="R9" s="4" t="s">
        <v>33</v>
      </c>
    </row>
    <row r="10" spans="1:22" x14ac:dyDescent="0.2">
      <c r="A10" s="21">
        <v>41579</v>
      </c>
      <c r="B10" s="25">
        <v>32.775578000000003</v>
      </c>
      <c r="C10" s="4">
        <f t="shared" si="0"/>
        <v>-1.1648693052604492E-2</v>
      </c>
      <c r="D10" s="21">
        <v>41579</v>
      </c>
      <c r="E10" s="25">
        <v>127.279999</v>
      </c>
      <c r="F10" s="4">
        <f t="shared" si="1"/>
        <v>-0.2284093812355954</v>
      </c>
      <c r="G10" s="21">
        <v>41579</v>
      </c>
      <c r="H10" s="28">
        <v>1.367E-2</v>
      </c>
      <c r="J10" s="2"/>
      <c r="K10" s="2"/>
      <c r="L10" s="2"/>
      <c r="M10" s="2"/>
      <c r="N10" s="2"/>
      <c r="R10" s="4" t="s">
        <v>34</v>
      </c>
    </row>
    <row r="11" spans="1:22" x14ac:dyDescent="0.2">
      <c r="A11" s="21">
        <v>41609</v>
      </c>
      <c r="B11" s="25">
        <v>33.900382999999998</v>
      </c>
      <c r="C11" s="4">
        <f t="shared" si="0"/>
        <v>3.3742647370594681E-2</v>
      </c>
      <c r="D11" s="21">
        <v>41609</v>
      </c>
      <c r="E11" s="25">
        <v>150.429993</v>
      </c>
      <c r="F11" s="4">
        <f t="shared" si="1"/>
        <v>0.16710843700362241</v>
      </c>
      <c r="G11" s="21">
        <v>41609</v>
      </c>
      <c r="H11" s="28">
        <v>1.7479999999999999E-2</v>
      </c>
      <c r="J11" s="2"/>
      <c r="K11" s="2"/>
      <c r="L11" s="2"/>
      <c r="M11" s="2"/>
      <c r="N11" s="2"/>
      <c r="R11" s="4" t="s">
        <v>35</v>
      </c>
      <c r="V11" s="4">
        <f>LN(H4/H3)</f>
        <v>0.44025122419357982</v>
      </c>
    </row>
    <row r="12" spans="1:22" x14ac:dyDescent="0.2">
      <c r="A12" s="21">
        <v>41640</v>
      </c>
      <c r="B12" s="25">
        <v>31.46509</v>
      </c>
      <c r="C12" s="4">
        <f t="shared" si="0"/>
        <v>-7.4547634961888862E-2</v>
      </c>
      <c r="D12" s="21">
        <v>41640</v>
      </c>
      <c r="E12" s="25">
        <v>181.41000399999999</v>
      </c>
      <c r="F12" s="4">
        <f t="shared" si="1"/>
        <v>0.18726187182627205</v>
      </c>
      <c r="G12" s="21">
        <v>41640</v>
      </c>
      <c r="H12" s="28">
        <v>1.5100000000000001E-2</v>
      </c>
      <c r="J12" s="2"/>
      <c r="K12" s="2"/>
      <c r="L12" s="2"/>
      <c r="M12" s="2"/>
      <c r="N12" s="2"/>
    </row>
    <row r="13" spans="1:22" x14ac:dyDescent="0.2">
      <c r="A13" s="21">
        <v>41671</v>
      </c>
      <c r="B13" s="25">
        <v>33.335804000000003</v>
      </c>
      <c r="C13" s="4">
        <f t="shared" si="0"/>
        <v>5.7753337277432489E-2</v>
      </c>
      <c r="D13" s="21">
        <v>41671</v>
      </c>
      <c r="E13" s="25">
        <v>244.80999800000001</v>
      </c>
      <c r="F13" s="4">
        <f t="shared" si="1"/>
        <v>0.29972270630471554</v>
      </c>
      <c r="G13" s="21">
        <v>41671</v>
      </c>
      <c r="H13" s="28">
        <v>1.5109999999999998E-2</v>
      </c>
      <c r="J13" s="2"/>
      <c r="K13" s="2"/>
      <c r="L13" s="2"/>
      <c r="M13" s="2"/>
      <c r="N13" s="2"/>
    </row>
    <row r="14" spans="1:22" x14ac:dyDescent="0.2">
      <c r="A14" s="21">
        <v>41699</v>
      </c>
      <c r="B14" s="25">
        <v>34.99559</v>
      </c>
      <c r="C14" s="4">
        <f t="shared" si="0"/>
        <v>4.8590038977516618E-2</v>
      </c>
      <c r="D14" s="21">
        <v>41699</v>
      </c>
      <c r="E14" s="25">
        <v>208.449997</v>
      </c>
      <c r="F14" s="4">
        <f t="shared" si="1"/>
        <v>-0.16078320137258226</v>
      </c>
      <c r="G14" s="21">
        <v>41699</v>
      </c>
      <c r="H14" s="28">
        <v>1.7319999999999999E-2</v>
      </c>
      <c r="J14" s="2"/>
      <c r="K14" s="2"/>
      <c r="L14" s="2"/>
      <c r="M14" s="2"/>
      <c r="N14" s="2"/>
    </row>
    <row r="15" spans="1:22" x14ac:dyDescent="0.2">
      <c r="A15" s="21">
        <v>41730</v>
      </c>
      <c r="B15" s="25">
        <v>36.442390000000003</v>
      </c>
      <c r="C15" s="4">
        <f t="shared" si="0"/>
        <v>4.0510603956999937E-2</v>
      </c>
      <c r="D15" s="21">
        <v>41730</v>
      </c>
      <c r="E15" s="25">
        <v>207.88999899999999</v>
      </c>
      <c r="F15" s="4">
        <f t="shared" si="1"/>
        <v>-2.6901010860787191E-3</v>
      </c>
      <c r="G15" s="21">
        <v>41730</v>
      </c>
      <c r="H15" s="28">
        <v>1.6810000000000002E-2</v>
      </c>
      <c r="J15" s="2"/>
      <c r="K15" s="2"/>
      <c r="L15" s="2"/>
      <c r="M15" s="2"/>
      <c r="N15" s="2"/>
    </row>
    <row r="16" spans="1:22" x14ac:dyDescent="0.2">
      <c r="A16" s="21">
        <v>41760</v>
      </c>
      <c r="B16" s="25">
        <v>36.944510999999999</v>
      </c>
      <c r="C16" s="4">
        <f t="shared" si="0"/>
        <v>1.3684426754079246E-2</v>
      </c>
      <c r="D16" s="21">
        <v>41760</v>
      </c>
      <c r="E16" s="25">
        <v>207.770004</v>
      </c>
      <c r="F16" s="4">
        <f t="shared" si="1"/>
        <v>-5.7737094003452853E-4</v>
      </c>
      <c r="G16" s="21">
        <v>41760</v>
      </c>
      <c r="H16" s="28">
        <v>1.528E-2</v>
      </c>
      <c r="J16" s="2"/>
      <c r="K16" s="2"/>
      <c r="L16" s="2"/>
      <c r="M16" s="2"/>
      <c r="N16" s="2"/>
    </row>
    <row r="17" spans="1:17" x14ac:dyDescent="0.2">
      <c r="A17" s="21">
        <v>41791</v>
      </c>
      <c r="B17" s="25">
        <v>37.593783999999999</v>
      </c>
      <c r="C17" s="4">
        <f t="shared" si="0"/>
        <v>1.7421633318369788E-2</v>
      </c>
      <c r="D17" s="21">
        <v>41791</v>
      </c>
      <c r="E17" s="25">
        <v>240.05999800000001</v>
      </c>
      <c r="F17" s="4">
        <f t="shared" si="1"/>
        <v>0.14445716585719606</v>
      </c>
      <c r="G17" s="21">
        <v>41791</v>
      </c>
      <c r="H17" s="28">
        <v>1.6250000000000001E-2</v>
      </c>
      <c r="J17" s="2"/>
      <c r="K17" s="2"/>
      <c r="L17" s="2"/>
      <c r="M17" s="2"/>
      <c r="N17" s="2"/>
      <c r="Q17" s="29"/>
    </row>
    <row r="18" spans="1:17" x14ac:dyDescent="0.2">
      <c r="A18" s="21">
        <v>41821</v>
      </c>
      <c r="B18" s="25">
        <v>35.334381</v>
      </c>
      <c r="C18" s="4">
        <f t="shared" si="0"/>
        <v>-6.1982261632422729E-2</v>
      </c>
      <c r="D18" s="21">
        <v>41821</v>
      </c>
      <c r="E18" s="25">
        <v>223.300003</v>
      </c>
      <c r="F18" s="4">
        <f t="shared" si="1"/>
        <v>-7.2372711484995009E-2</v>
      </c>
      <c r="G18" s="21">
        <v>41821</v>
      </c>
      <c r="H18" s="28">
        <v>1.763E-2</v>
      </c>
      <c r="J18" s="2"/>
      <c r="K18" s="2"/>
      <c r="L18" s="2"/>
      <c r="M18" s="2"/>
      <c r="N18" s="2"/>
      <c r="Q18" s="4">
        <f>SUM($C$4:$C$74)</f>
        <v>0.51402145520162124</v>
      </c>
    </row>
    <row r="19" spans="1:17" x14ac:dyDescent="0.2">
      <c r="A19" s="21">
        <v>41852</v>
      </c>
      <c r="B19" s="25">
        <v>35.772517999999998</v>
      </c>
      <c r="C19" s="4">
        <f t="shared" si="0"/>
        <v>1.2323489030669986E-2</v>
      </c>
      <c r="D19" s="21">
        <v>41852</v>
      </c>
      <c r="E19" s="25">
        <v>269.70001200000002</v>
      </c>
      <c r="F19" s="4">
        <f t="shared" si="1"/>
        <v>0.1887941023586123</v>
      </c>
      <c r="G19" s="21">
        <v>41852</v>
      </c>
      <c r="H19" s="28">
        <v>1.6279999999999999E-2</v>
      </c>
      <c r="J19" s="2"/>
      <c r="K19" s="2"/>
      <c r="L19" s="2"/>
      <c r="M19" s="2"/>
      <c r="N19" s="2"/>
      <c r="O19" s="30">
        <v>7.2397388056566368E-3</v>
      </c>
      <c r="Q19" s="4">
        <f>Q18/71</f>
        <v>7.2397388056566368E-3</v>
      </c>
    </row>
    <row r="20" spans="1:17" x14ac:dyDescent="0.2">
      <c r="A20" s="21">
        <v>41883</v>
      </c>
      <c r="B20" s="25">
        <v>34.413066999999998</v>
      </c>
      <c r="C20" s="4">
        <f t="shared" si="0"/>
        <v>-3.8743598074441409E-2</v>
      </c>
      <c r="D20" s="21">
        <v>41883</v>
      </c>
      <c r="E20" s="25">
        <v>242.679993</v>
      </c>
      <c r="F20" s="4">
        <f t="shared" si="1"/>
        <v>-0.10556660041003774</v>
      </c>
      <c r="G20" s="21">
        <v>41883</v>
      </c>
      <c r="H20" s="28">
        <v>1.78E-2</v>
      </c>
      <c r="J20" s="2"/>
      <c r="K20" s="2"/>
      <c r="L20" s="2"/>
      <c r="M20" s="2"/>
      <c r="N20" s="2"/>
      <c r="O20" s="4">
        <f>O19*100</f>
        <v>0.7239738805656637</v>
      </c>
      <c r="Q20" s="29"/>
    </row>
    <row r="21" spans="1:17" x14ac:dyDescent="0.2">
      <c r="A21" s="21">
        <v>41913</v>
      </c>
      <c r="B21" s="25">
        <v>33.589168999999998</v>
      </c>
      <c r="C21" s="4">
        <f t="shared" si="0"/>
        <v>-2.4232683091632481E-2</v>
      </c>
      <c r="D21" s="21">
        <v>41913</v>
      </c>
      <c r="E21" s="25">
        <v>241.699997</v>
      </c>
      <c r="F21" s="4">
        <f t="shared" si="1"/>
        <v>-4.0463989321715289E-3</v>
      </c>
      <c r="G21" s="21">
        <v>41913</v>
      </c>
      <c r="H21" s="28">
        <v>1.6129999999999999E-2</v>
      </c>
      <c r="J21" s="2"/>
      <c r="K21" s="2"/>
      <c r="L21" s="2"/>
      <c r="M21" s="2"/>
      <c r="N21" s="2"/>
      <c r="Q21" s="29">
        <f>SUM(F4:F74)</f>
        <v>1.6454905432552467</v>
      </c>
    </row>
    <row r="22" spans="1:17" x14ac:dyDescent="0.2">
      <c r="A22" s="21">
        <v>41944</v>
      </c>
      <c r="B22" s="25">
        <v>35.245643999999999</v>
      </c>
      <c r="C22" s="4">
        <f t="shared" si="0"/>
        <v>4.813828334186946E-2</v>
      </c>
      <c r="D22" s="21">
        <v>41944</v>
      </c>
      <c r="E22" s="25">
        <v>244.520004</v>
      </c>
      <c r="F22" s="4">
        <f t="shared" si="1"/>
        <v>1.1599846221748443E-2</v>
      </c>
      <c r="G22" s="21">
        <v>41944</v>
      </c>
      <c r="H22" s="28">
        <v>1.5109999999999998E-2</v>
      </c>
      <c r="J22" s="2"/>
      <c r="K22" s="2"/>
      <c r="L22" s="2"/>
      <c r="M22" s="2"/>
      <c r="N22" s="2"/>
      <c r="O22" s="4">
        <v>2.3175923144440093E-2</v>
      </c>
      <c r="Q22" s="30">
        <f>Q21/71</f>
        <v>2.3175923144440093E-2</v>
      </c>
    </row>
    <row r="23" spans="1:17" x14ac:dyDescent="0.2">
      <c r="A23" s="21">
        <v>41974</v>
      </c>
      <c r="B23" s="25">
        <v>34.180584000000003</v>
      </c>
      <c r="C23" s="4">
        <f t="shared" si="0"/>
        <v>-3.0684183597544639E-2</v>
      </c>
      <c r="D23" s="21">
        <v>41974</v>
      </c>
      <c r="E23" s="25">
        <v>222.41000399999999</v>
      </c>
      <c r="F23" s="4">
        <f t="shared" si="1"/>
        <v>-9.4774578139949342E-2</v>
      </c>
      <c r="G23" s="21">
        <v>41974</v>
      </c>
      <c r="H23" s="28">
        <v>1.653E-2</v>
      </c>
      <c r="J23" s="2"/>
      <c r="K23" s="2"/>
      <c r="L23" s="2"/>
      <c r="M23" s="2"/>
      <c r="N23" s="2"/>
      <c r="Q23" s="29"/>
    </row>
    <row r="24" spans="1:17" x14ac:dyDescent="0.2">
      <c r="A24" s="21">
        <v>42005</v>
      </c>
      <c r="B24" s="25">
        <v>37.971615</v>
      </c>
      <c r="C24" s="4">
        <f t="shared" si="0"/>
        <v>0.10518114336163113</v>
      </c>
      <c r="D24" s="21">
        <v>42005</v>
      </c>
      <c r="E24" s="25">
        <v>203.60000600000001</v>
      </c>
      <c r="F24" s="4">
        <f t="shared" si="1"/>
        <v>-8.8365229233239848E-2</v>
      </c>
      <c r="G24" s="21">
        <v>42005</v>
      </c>
      <c r="H24" s="28">
        <v>1.187E-2</v>
      </c>
      <c r="J24" s="2"/>
      <c r="K24" s="2"/>
      <c r="L24" s="2"/>
      <c r="M24" s="2"/>
      <c r="N24" s="2"/>
      <c r="Q24" s="30">
        <f>AVERAGE(F4:F74)</f>
        <v>2.3175923144440093E-2</v>
      </c>
    </row>
    <row r="25" spans="1:17" x14ac:dyDescent="0.2">
      <c r="A25" s="21">
        <v>42036</v>
      </c>
      <c r="B25" s="25">
        <v>38.059170000000002</v>
      </c>
      <c r="C25" s="4">
        <f t="shared" si="0"/>
        <v>2.3031470397906553E-3</v>
      </c>
      <c r="D25" s="21">
        <v>42036</v>
      </c>
      <c r="E25" s="25">
        <v>203.33999600000001</v>
      </c>
      <c r="F25" s="4">
        <f t="shared" si="1"/>
        <v>-1.2778789703867047E-3</v>
      </c>
      <c r="G25" s="21">
        <v>42036</v>
      </c>
      <c r="H25" s="28">
        <v>1.5049999999999999E-2</v>
      </c>
      <c r="J25" s="2"/>
      <c r="K25" s="2"/>
      <c r="L25" s="2"/>
      <c r="M25" s="2"/>
      <c r="N25" s="2"/>
      <c r="Q25" s="29"/>
    </row>
    <row r="26" spans="1:17" x14ac:dyDescent="0.2">
      <c r="A26" s="21">
        <v>42064</v>
      </c>
      <c r="B26" s="25">
        <v>36.844375999999997</v>
      </c>
      <c r="C26" s="4">
        <f t="shared" si="0"/>
        <v>-3.2439065694752169E-2</v>
      </c>
      <c r="D26" s="21">
        <v>42064</v>
      </c>
      <c r="E26" s="25">
        <v>188.770004</v>
      </c>
      <c r="F26" s="4">
        <f t="shared" si="1"/>
        <v>-7.4350071205078833E-2</v>
      </c>
      <c r="G26" s="21">
        <v>42064</v>
      </c>
      <c r="H26" s="28">
        <v>1.375E-2</v>
      </c>
      <c r="J26" s="2"/>
      <c r="K26" s="2"/>
      <c r="L26" s="2"/>
      <c r="M26" s="2"/>
      <c r="N26" s="2"/>
    </row>
    <row r="27" spans="1:17" x14ac:dyDescent="0.2">
      <c r="A27" s="21">
        <v>42095</v>
      </c>
      <c r="B27" s="25">
        <v>38.361911999999997</v>
      </c>
      <c r="C27" s="4">
        <f t="shared" si="0"/>
        <v>4.0362104096793153E-2</v>
      </c>
      <c r="D27" s="21">
        <v>42095</v>
      </c>
      <c r="E27" s="25">
        <v>226.050003</v>
      </c>
      <c r="F27" s="4">
        <f t="shared" si="1"/>
        <v>0.18022686304156432</v>
      </c>
      <c r="G27" s="21">
        <v>42095</v>
      </c>
      <c r="H27" s="28">
        <v>1.4419999999999999E-2</v>
      </c>
      <c r="J27" s="2"/>
      <c r="K27" s="2"/>
      <c r="L27" s="2"/>
      <c r="M27" s="2"/>
      <c r="N27" s="2"/>
    </row>
    <row r="28" spans="1:17" x14ac:dyDescent="0.2">
      <c r="A28" s="21">
        <v>42125</v>
      </c>
      <c r="B28" s="25">
        <v>37.94482</v>
      </c>
      <c r="C28" s="4">
        <f t="shared" si="0"/>
        <v>-1.0932093223530592E-2</v>
      </c>
      <c r="D28" s="21">
        <v>42125</v>
      </c>
      <c r="E28" s="25">
        <v>250.800003</v>
      </c>
      <c r="F28" s="4">
        <f t="shared" si="1"/>
        <v>0.10389959370847382</v>
      </c>
      <c r="G28" s="21">
        <v>42125</v>
      </c>
      <c r="H28" s="28">
        <v>1.4670000000000001E-2</v>
      </c>
      <c r="J28" s="2"/>
      <c r="K28" s="2"/>
      <c r="L28" s="2"/>
      <c r="M28" s="2"/>
      <c r="N28" s="2"/>
    </row>
    <row r="29" spans="1:17" x14ac:dyDescent="0.2">
      <c r="A29" s="21">
        <v>42156</v>
      </c>
      <c r="B29" s="25">
        <v>37.180599000000001</v>
      </c>
      <c r="C29" s="4">
        <f t="shared" si="0"/>
        <v>-2.0345906160841389E-2</v>
      </c>
      <c r="D29" s="21">
        <v>42156</v>
      </c>
      <c r="E29" s="25">
        <v>268.26001000000002</v>
      </c>
      <c r="F29" s="4">
        <f t="shared" si="1"/>
        <v>6.7300876030723975E-2</v>
      </c>
      <c r="G29" s="21">
        <v>42156</v>
      </c>
      <c r="H29" s="28">
        <v>1.6279999999999999E-2</v>
      </c>
      <c r="J29" s="2"/>
      <c r="K29" s="2"/>
      <c r="L29" s="2"/>
      <c r="M29" s="2"/>
      <c r="N29" s="2"/>
    </row>
    <row r="30" spans="1:17" x14ac:dyDescent="0.2">
      <c r="A30" s="21">
        <v>42186</v>
      </c>
      <c r="B30" s="25">
        <v>39.837623999999998</v>
      </c>
      <c r="C30" s="4">
        <f t="shared" si="0"/>
        <v>6.9024699407946352E-2</v>
      </c>
      <c r="D30" s="21">
        <v>42186</v>
      </c>
      <c r="E30" s="25">
        <v>266.14999399999999</v>
      </c>
      <c r="F30" s="4">
        <f t="shared" si="1"/>
        <v>-7.8966596761242819E-3</v>
      </c>
      <c r="G30" s="21">
        <v>42186</v>
      </c>
      <c r="H30" s="28">
        <v>1.5480000000000001E-2</v>
      </c>
    </row>
    <row r="31" spans="1:17" x14ac:dyDescent="0.2">
      <c r="A31" s="21">
        <v>42217</v>
      </c>
      <c r="B31" s="25">
        <v>35.652133999999997</v>
      </c>
      <c r="C31" s="4">
        <f t="shared" si="0"/>
        <v>-0.1110027875674041</v>
      </c>
      <c r="D31" s="21">
        <v>42217</v>
      </c>
      <c r="E31" s="25">
        <v>249.05999800000001</v>
      </c>
      <c r="F31" s="4">
        <f t="shared" si="1"/>
        <v>-6.6366213812278863E-2</v>
      </c>
      <c r="G31" s="21">
        <v>42217</v>
      </c>
      <c r="H31" s="28">
        <v>1.4839999999999999E-2</v>
      </c>
      <c r="O31" s="4">
        <f>portfolio_mean_return(C4:C74,F4:F74,100)</f>
        <v>7.2397388056566368E-3</v>
      </c>
    </row>
    <row r="32" spans="1:17" x14ac:dyDescent="0.2">
      <c r="A32" s="21">
        <v>42248</v>
      </c>
      <c r="B32" s="25">
        <v>35.983189000000003</v>
      </c>
      <c r="C32" s="4">
        <f t="shared" si="0"/>
        <v>9.2428523520775279E-3</v>
      </c>
      <c r="D32" s="21">
        <v>42248</v>
      </c>
      <c r="E32" s="25">
        <v>248.39999399999999</v>
      </c>
      <c r="F32" s="4">
        <f t="shared" si="1"/>
        <v>-2.6534973580748392E-3</v>
      </c>
      <c r="G32" s="21">
        <v>42248</v>
      </c>
      <c r="H32" s="28">
        <v>1.375E-2</v>
      </c>
    </row>
    <row r="33" spans="1:14" x14ac:dyDescent="0.2">
      <c r="A33" s="21">
        <v>42278</v>
      </c>
      <c r="B33" s="25">
        <v>40.261780000000002</v>
      </c>
      <c r="C33" s="4">
        <f t="shared" si="0"/>
        <v>0.11235077468387496</v>
      </c>
      <c r="D33" s="21">
        <v>42278</v>
      </c>
      <c r="E33" s="25">
        <v>206.929993</v>
      </c>
      <c r="F33" s="4">
        <f t="shared" si="1"/>
        <v>-0.18265978790886164</v>
      </c>
      <c r="G33" s="21">
        <v>42278</v>
      </c>
      <c r="H33" s="28">
        <v>1.528E-2</v>
      </c>
      <c r="M33" s="29"/>
    </row>
    <row r="34" spans="1:14" x14ac:dyDescent="0.2">
      <c r="A34" s="21">
        <v>42309</v>
      </c>
      <c r="B34" s="25">
        <v>39.450943000000002</v>
      </c>
      <c r="C34" s="4">
        <f t="shared" si="0"/>
        <v>-2.0344681170545977E-2</v>
      </c>
      <c r="D34" s="21">
        <v>42309</v>
      </c>
      <c r="E34" s="25">
        <v>230.259995</v>
      </c>
      <c r="F34" s="4">
        <f t="shared" si="1"/>
        <v>0.10682854553506231</v>
      </c>
      <c r="G34" s="21">
        <v>42309</v>
      </c>
      <c r="H34" s="28">
        <v>1.6539999999999999E-2</v>
      </c>
      <c r="M34" s="29"/>
      <c r="N34" s="4">
        <f>SUM(F4:F74)</f>
        <v>1.6454905432552467</v>
      </c>
    </row>
    <row r="35" spans="1:14" x14ac:dyDescent="0.2">
      <c r="A35" s="21">
        <v>42339</v>
      </c>
      <c r="B35" s="25">
        <v>39.072113000000002</v>
      </c>
      <c r="C35" s="4">
        <f t="shared" si="0"/>
        <v>-9.6489606609794151E-3</v>
      </c>
      <c r="D35" s="21">
        <v>42339</v>
      </c>
      <c r="E35" s="25">
        <v>240.009995</v>
      </c>
      <c r="F35" s="4">
        <f t="shared" si="1"/>
        <v>4.1471484777226293E-2</v>
      </c>
      <c r="G35" s="21">
        <v>42339</v>
      </c>
      <c r="H35" s="28">
        <v>1.7579999999999998E-2</v>
      </c>
      <c r="K35" s="4">
        <f>portfolio_mean_return(C4:C74,F4:F74,100)</f>
        <v>7.2397388056566368E-3</v>
      </c>
      <c r="M35" s="29"/>
      <c r="N35" s="30">
        <f>N34/74</f>
        <v>2.2236358692638469E-2</v>
      </c>
    </row>
    <row r="36" spans="1:14" x14ac:dyDescent="0.2">
      <c r="A36" s="21">
        <v>42370</v>
      </c>
      <c r="B36" s="25">
        <v>40.055241000000002</v>
      </c>
      <c r="C36" s="4">
        <f t="shared" si="0"/>
        <v>2.4850536355225845E-2</v>
      </c>
      <c r="D36" s="21">
        <v>42370</v>
      </c>
      <c r="E36" s="25">
        <v>191.199997</v>
      </c>
      <c r="F36" s="4">
        <f t="shared" si="1"/>
        <v>-0.22736058338123682</v>
      </c>
      <c r="G36" s="21">
        <v>42370</v>
      </c>
      <c r="H36" s="28">
        <v>1.3349999999999999E-2</v>
      </c>
      <c r="M36" s="29"/>
      <c r="N36" s="4">
        <f>N34/71</f>
        <v>2.3175923144440093E-2</v>
      </c>
    </row>
    <row r="37" spans="1:14" x14ac:dyDescent="0.2">
      <c r="A37" s="21">
        <v>42401</v>
      </c>
      <c r="B37" s="25">
        <v>38.431739999999998</v>
      </c>
      <c r="C37" s="4">
        <f t="shared" si="0"/>
        <v>-4.1375845696961421E-2</v>
      </c>
      <c r="D37" s="21">
        <v>42401</v>
      </c>
      <c r="E37" s="25">
        <v>191.929993</v>
      </c>
      <c r="F37" s="4">
        <f t="shared" si="1"/>
        <v>3.8107008192315877E-3</v>
      </c>
      <c r="G37" s="21">
        <v>42401</v>
      </c>
      <c r="H37" s="28">
        <v>1.2199999999999999E-2</v>
      </c>
      <c r="M37" s="29"/>
    </row>
    <row r="38" spans="1:14" x14ac:dyDescent="0.2">
      <c r="A38" s="21">
        <v>42430</v>
      </c>
      <c r="B38" s="25">
        <v>40.602218999999998</v>
      </c>
      <c r="C38" s="4">
        <f t="shared" si="0"/>
        <v>5.4939039607542449E-2</v>
      </c>
      <c r="D38" s="21">
        <v>42430</v>
      </c>
      <c r="E38" s="25">
        <v>229.770004</v>
      </c>
      <c r="F38" s="4">
        <f t="shared" si="1"/>
        <v>0.17994814025216907</v>
      </c>
      <c r="G38" s="21">
        <v>42430</v>
      </c>
      <c r="H38" s="28">
        <v>1.2239999999999999E-2</v>
      </c>
    </row>
    <row r="39" spans="1:14" x14ac:dyDescent="0.2">
      <c r="A39" s="21">
        <v>42461</v>
      </c>
      <c r="B39" s="25">
        <v>40.002448999999999</v>
      </c>
      <c r="C39" s="4">
        <f t="shared" si="0"/>
        <v>-1.4882043046798719E-2</v>
      </c>
      <c r="D39" s="21">
        <v>42461</v>
      </c>
      <c r="E39" s="25">
        <v>240.759995</v>
      </c>
      <c r="F39" s="4">
        <f t="shared" si="1"/>
        <v>4.672173991367571E-2</v>
      </c>
      <c r="G39" s="21">
        <v>42461</v>
      </c>
      <c r="H39" s="28">
        <v>1.2789999999999999E-2</v>
      </c>
    </row>
    <row r="40" spans="1:14" x14ac:dyDescent="0.2">
      <c r="A40" s="21">
        <v>42491</v>
      </c>
      <c r="B40" s="25">
        <v>41.007423000000003</v>
      </c>
      <c r="C40" s="4">
        <f t="shared" si="0"/>
        <v>2.4812421857680643E-2</v>
      </c>
      <c r="D40" s="21">
        <v>42491</v>
      </c>
      <c r="E40" s="25">
        <v>223.229996</v>
      </c>
      <c r="F40" s="4">
        <f t="shared" si="1"/>
        <v>-7.5597953753459568E-2</v>
      </c>
      <c r="G40" s="21">
        <v>42491</v>
      </c>
      <c r="H40" s="28">
        <v>1.359E-2</v>
      </c>
    </row>
    <row r="41" spans="1:14" x14ac:dyDescent="0.2">
      <c r="A41" s="21">
        <v>42522</v>
      </c>
      <c r="B41" s="25">
        <v>43.004657999999999</v>
      </c>
      <c r="C41" s="4">
        <f t="shared" si="0"/>
        <v>4.7555336310722535E-2</v>
      </c>
      <c r="D41" s="21">
        <v>42522</v>
      </c>
      <c r="E41" s="25">
        <v>212.279999</v>
      </c>
      <c r="F41" s="4">
        <f t="shared" si="1"/>
        <v>-5.0296458909606073E-2</v>
      </c>
      <c r="G41" s="21">
        <v>42522</v>
      </c>
      <c r="H41" s="28">
        <v>1.0109999999999999E-2</v>
      </c>
    </row>
    <row r="42" spans="1:14" x14ac:dyDescent="0.2">
      <c r="A42" s="21">
        <v>42552</v>
      </c>
      <c r="B42" s="25">
        <v>42.253410000000002</v>
      </c>
      <c r="C42" s="4">
        <f t="shared" si="0"/>
        <v>-1.7623374802692743E-2</v>
      </c>
      <c r="D42" s="21">
        <v>42552</v>
      </c>
      <c r="E42" s="25">
        <v>234.78999300000001</v>
      </c>
      <c r="F42" s="4">
        <f t="shared" si="1"/>
        <v>0.10078531454635455</v>
      </c>
      <c r="G42" s="21">
        <v>42552</v>
      </c>
      <c r="H42" s="28">
        <v>1.0329999999999999E-2</v>
      </c>
    </row>
    <row r="43" spans="1:14" x14ac:dyDescent="0.2">
      <c r="A43" s="21">
        <v>42583</v>
      </c>
      <c r="B43" s="25">
        <v>42.244239999999998</v>
      </c>
      <c r="C43" s="4">
        <f t="shared" si="0"/>
        <v>-2.1704745720153422E-4</v>
      </c>
      <c r="D43" s="21">
        <v>42583</v>
      </c>
      <c r="E43" s="25">
        <v>212.009995</v>
      </c>
      <c r="F43" s="4">
        <f t="shared" si="1"/>
        <v>-0.10205804800821031</v>
      </c>
      <c r="G43" s="21">
        <v>42583</v>
      </c>
      <c r="H43" s="28">
        <v>1.18E-2</v>
      </c>
    </row>
    <row r="44" spans="1:14" x14ac:dyDescent="0.2">
      <c r="A44" s="21">
        <v>42614</v>
      </c>
      <c r="B44" s="25">
        <v>42.560867000000002</v>
      </c>
      <c r="C44" s="4">
        <f t="shared" si="0"/>
        <v>7.4672029182282929E-3</v>
      </c>
      <c r="D44" s="21">
        <v>42614</v>
      </c>
      <c r="E44" s="25">
        <v>204.029999</v>
      </c>
      <c r="F44" s="4">
        <f t="shared" si="1"/>
        <v>-3.836638283266218E-2</v>
      </c>
      <c r="G44" s="21">
        <v>42614</v>
      </c>
      <c r="H44" s="28">
        <v>1.1559999999999999E-2</v>
      </c>
    </row>
    <row r="45" spans="1:14" x14ac:dyDescent="0.2">
      <c r="A45" s="21">
        <v>42644</v>
      </c>
      <c r="B45" s="25">
        <v>38.609444000000003</v>
      </c>
      <c r="C45" s="4">
        <f t="shared" si="0"/>
        <v>-9.7438306308441844E-2</v>
      </c>
      <c r="D45" s="21">
        <v>42644</v>
      </c>
      <c r="E45" s="25">
        <v>197.729996</v>
      </c>
      <c r="F45" s="4">
        <f t="shared" si="1"/>
        <v>-3.1364593451284964E-2</v>
      </c>
      <c r="G45" s="21">
        <v>42644</v>
      </c>
      <c r="H45" s="28">
        <v>1.3129999999999999E-2</v>
      </c>
    </row>
    <row r="46" spans="1:14" x14ac:dyDescent="0.2">
      <c r="A46" s="21">
        <v>42675</v>
      </c>
      <c r="B46" s="25">
        <v>37.081608000000003</v>
      </c>
      <c r="C46" s="4">
        <f t="shared" si="0"/>
        <v>-4.0375804304874995E-2</v>
      </c>
      <c r="D46" s="21">
        <v>42675</v>
      </c>
      <c r="E46" s="25">
        <v>189.39999399999999</v>
      </c>
      <c r="F46" s="4">
        <f t="shared" si="1"/>
        <v>-4.3041294430140965E-2</v>
      </c>
      <c r="G46" s="21">
        <v>42675</v>
      </c>
      <c r="H46" s="28">
        <v>1.8340000000000002E-2</v>
      </c>
    </row>
    <row r="47" spans="1:14" x14ac:dyDescent="0.2">
      <c r="A47" s="21">
        <v>42705</v>
      </c>
      <c r="B47" s="25">
        <v>38.226742000000002</v>
      </c>
      <c r="C47" s="4">
        <f t="shared" si="0"/>
        <v>3.0414217593016071E-2</v>
      </c>
      <c r="D47" s="21">
        <v>42705</v>
      </c>
      <c r="E47" s="25">
        <v>213.69000199999999</v>
      </c>
      <c r="F47" s="4">
        <f t="shared" si="1"/>
        <v>0.12066522694473326</v>
      </c>
      <c r="G47" s="21">
        <v>42705</v>
      </c>
      <c r="H47" s="28">
        <v>1.8890000000000001E-2</v>
      </c>
    </row>
    <row r="48" spans="1:14" x14ac:dyDescent="0.2">
      <c r="A48" s="21">
        <v>42736</v>
      </c>
      <c r="B48" s="25">
        <v>37.845024000000002</v>
      </c>
      <c r="C48" s="4">
        <f t="shared" si="0"/>
        <v>-1.0035818119593363E-2</v>
      </c>
      <c r="D48" s="21">
        <v>42736</v>
      </c>
      <c r="E48" s="25">
        <v>251.929993</v>
      </c>
      <c r="F48" s="4">
        <f t="shared" si="1"/>
        <v>0.16462486734303189</v>
      </c>
      <c r="G48" s="21">
        <v>42736</v>
      </c>
      <c r="H48" s="28">
        <v>1.908E-2</v>
      </c>
    </row>
    <row r="49" spans="1:8" x14ac:dyDescent="0.2">
      <c r="A49" s="21">
        <v>42767</v>
      </c>
      <c r="B49" s="25">
        <v>44.064082999999997</v>
      </c>
      <c r="C49" s="4">
        <f t="shared" si="0"/>
        <v>0.15214550124168466</v>
      </c>
      <c r="D49" s="21">
        <v>42767</v>
      </c>
      <c r="E49" s="25">
        <v>249.990005</v>
      </c>
      <c r="F49" s="4">
        <f t="shared" si="1"/>
        <v>-7.7303062977313068E-3</v>
      </c>
      <c r="G49" s="21">
        <v>42767</v>
      </c>
      <c r="H49" s="28">
        <v>1.8799999999999997E-2</v>
      </c>
    </row>
    <row r="50" spans="1:8" x14ac:dyDescent="0.2">
      <c r="A50" s="21">
        <v>42795</v>
      </c>
      <c r="B50" s="25">
        <v>46.642197000000003</v>
      </c>
      <c r="C50" s="4">
        <f t="shared" si="0"/>
        <v>5.6860640253368906E-2</v>
      </c>
      <c r="D50" s="21">
        <v>42795</v>
      </c>
      <c r="E50" s="25">
        <v>278.29998799999998</v>
      </c>
      <c r="F50" s="4">
        <f t="shared" si="1"/>
        <v>0.10727868834988286</v>
      </c>
      <c r="G50" s="21">
        <v>42795</v>
      </c>
      <c r="H50" s="28">
        <v>1.9290000000000002E-2</v>
      </c>
    </row>
    <row r="51" spans="1:8" x14ac:dyDescent="0.2">
      <c r="A51" s="21">
        <v>42826</v>
      </c>
      <c r="B51" s="25">
        <v>49.045662</v>
      </c>
      <c r="C51" s="4">
        <f t="shared" si="0"/>
        <v>5.0246095311660681E-2</v>
      </c>
      <c r="D51" s="21">
        <v>42826</v>
      </c>
      <c r="E51" s="25">
        <v>314.07000699999998</v>
      </c>
      <c r="F51" s="4">
        <f t="shared" si="1"/>
        <v>0.1209162878744902</v>
      </c>
      <c r="G51" s="21">
        <v>42826</v>
      </c>
      <c r="H51" s="28">
        <v>1.8159999999999999E-2</v>
      </c>
    </row>
    <row r="52" spans="1:8" x14ac:dyDescent="0.2">
      <c r="A52" s="21">
        <v>42856</v>
      </c>
      <c r="B52" s="25">
        <v>53.308056000000001</v>
      </c>
      <c r="C52" s="4">
        <f t="shared" si="0"/>
        <v>8.3335722482595964E-2</v>
      </c>
      <c r="D52" s="21">
        <v>42856</v>
      </c>
      <c r="E52" s="25">
        <v>341.01001000000002</v>
      </c>
      <c r="F52" s="4">
        <f t="shared" si="1"/>
        <v>8.229591840398387E-2</v>
      </c>
      <c r="G52" s="21">
        <v>42856</v>
      </c>
      <c r="H52" s="28">
        <v>1.7479999999999999E-2</v>
      </c>
    </row>
    <row r="53" spans="1:8" x14ac:dyDescent="0.2">
      <c r="A53" s="21">
        <v>42887</v>
      </c>
      <c r="B53" s="25">
        <v>52.269683999999998</v>
      </c>
      <c r="C53" s="4">
        <f t="shared" si="0"/>
        <v>-1.9670917042170073E-2</v>
      </c>
      <c r="D53" s="21">
        <v>42887</v>
      </c>
      <c r="E53" s="25">
        <v>361.60998499999999</v>
      </c>
      <c r="F53" s="4">
        <f t="shared" si="1"/>
        <v>5.8654409830352937E-2</v>
      </c>
      <c r="G53" s="21">
        <v>42887</v>
      </c>
      <c r="H53" s="28">
        <v>1.8849999999999999E-2</v>
      </c>
    </row>
    <row r="54" spans="1:8" x14ac:dyDescent="0.2">
      <c r="A54" s="21">
        <v>42917</v>
      </c>
      <c r="B54" s="25">
        <v>55.012253000000001</v>
      </c>
      <c r="C54" s="4">
        <f t="shared" si="0"/>
        <v>5.1139395064722835E-2</v>
      </c>
      <c r="D54" s="21">
        <v>42917</v>
      </c>
      <c r="E54" s="25">
        <v>323.47000100000002</v>
      </c>
      <c r="F54" s="4">
        <f t="shared" si="1"/>
        <v>-0.11145986449276946</v>
      </c>
      <c r="G54" s="21">
        <v>42917</v>
      </c>
      <c r="H54" s="28">
        <v>1.8319999999999999E-2</v>
      </c>
    </row>
    <row r="55" spans="1:8" x14ac:dyDescent="0.2">
      <c r="A55" s="21">
        <v>42948</v>
      </c>
      <c r="B55" s="25">
        <v>56.270057999999999</v>
      </c>
      <c r="C55" s="4">
        <f t="shared" si="0"/>
        <v>2.2606621950811864E-2</v>
      </c>
      <c r="D55" s="21">
        <v>42948</v>
      </c>
      <c r="E55" s="25">
        <v>355.89999399999999</v>
      </c>
      <c r="F55" s="4">
        <f t="shared" si="1"/>
        <v>9.5543398628513479E-2</v>
      </c>
      <c r="G55" s="21">
        <v>42948</v>
      </c>
      <c r="H55" s="28">
        <v>1.7070000000000002E-2</v>
      </c>
    </row>
    <row r="56" spans="1:8" x14ac:dyDescent="0.2">
      <c r="A56" s="21">
        <v>42979</v>
      </c>
      <c r="B56" s="25">
        <v>56.235675999999998</v>
      </c>
      <c r="C56" s="4">
        <f t="shared" si="0"/>
        <v>-6.1120442217361634E-4</v>
      </c>
      <c r="D56" s="21">
        <v>42979</v>
      </c>
      <c r="E56" s="25">
        <v>341.10000600000001</v>
      </c>
      <c r="F56" s="4">
        <f t="shared" si="1"/>
        <v>-4.2474068642729235E-2</v>
      </c>
      <c r="G56" s="21">
        <v>42979</v>
      </c>
      <c r="H56" s="28">
        <v>1.9279999999999999E-2</v>
      </c>
    </row>
    <row r="57" spans="1:8" x14ac:dyDescent="0.2">
      <c r="A57" s="21">
        <v>43009</v>
      </c>
      <c r="B57" s="25">
        <v>55.206974000000002</v>
      </c>
      <c r="C57" s="4">
        <f t="shared" si="0"/>
        <v>-1.8462073884645928E-2</v>
      </c>
      <c r="D57" s="21">
        <v>43009</v>
      </c>
      <c r="E57" s="25">
        <v>331.52999899999998</v>
      </c>
      <c r="F57" s="4">
        <f t="shared" si="1"/>
        <v>-2.8457406762267295E-2</v>
      </c>
      <c r="G57" s="21">
        <v>43009</v>
      </c>
      <c r="H57" s="28">
        <v>2.0099999999999996E-2</v>
      </c>
    </row>
    <row r="58" spans="1:8" x14ac:dyDescent="0.2">
      <c r="A58" s="21">
        <v>43040</v>
      </c>
      <c r="B58" s="25">
        <v>54.997425</v>
      </c>
      <c r="C58" s="4">
        <f t="shared" si="0"/>
        <v>-3.8029199278134607E-3</v>
      </c>
      <c r="D58" s="21">
        <v>43040</v>
      </c>
      <c r="E58" s="25">
        <v>308.85000600000001</v>
      </c>
      <c r="F58" s="4">
        <f t="shared" si="1"/>
        <v>-7.0862558683667878E-2</v>
      </c>
      <c r="G58" s="21">
        <v>43040</v>
      </c>
      <c r="H58" s="28">
        <v>2.1440000000000001E-2</v>
      </c>
    </row>
    <row r="59" spans="1:8" x14ac:dyDescent="0.2">
      <c r="A59" s="21">
        <v>43070</v>
      </c>
      <c r="B59" s="25">
        <v>54.040787000000002</v>
      </c>
      <c r="C59" s="4">
        <f t="shared" si="0"/>
        <v>-1.7547289682238478E-2</v>
      </c>
      <c r="D59" s="21">
        <v>43070</v>
      </c>
      <c r="E59" s="25">
        <v>311.35000600000001</v>
      </c>
      <c r="F59" s="4">
        <f t="shared" si="1"/>
        <v>8.0619590205634768E-3</v>
      </c>
      <c r="G59" s="21">
        <v>43070</v>
      </c>
      <c r="H59" s="28">
        <v>2.206E-2</v>
      </c>
    </row>
    <row r="60" spans="1:8" x14ac:dyDescent="0.2">
      <c r="A60" s="21">
        <v>43101</v>
      </c>
      <c r="B60" s="25">
        <v>55.163445000000003</v>
      </c>
      <c r="C60" s="4">
        <f t="shared" si="0"/>
        <v>2.0561429379782465E-2</v>
      </c>
      <c r="D60" s="21">
        <v>43101</v>
      </c>
      <c r="E60" s="25">
        <v>354.30999800000001</v>
      </c>
      <c r="F60" s="4">
        <f t="shared" si="1"/>
        <v>0.12925452990732594</v>
      </c>
      <c r="G60" s="21">
        <v>43101</v>
      </c>
      <c r="H60" s="28">
        <v>2.5239999999999999E-2</v>
      </c>
    </row>
    <row r="61" spans="1:8" x14ac:dyDescent="0.2">
      <c r="A61" s="21">
        <v>43132</v>
      </c>
      <c r="B61" s="25">
        <v>50.183472000000002</v>
      </c>
      <c r="C61" s="4">
        <f t="shared" si="0"/>
        <v>-9.4614776194781702E-2</v>
      </c>
      <c r="D61" s="21">
        <v>43132</v>
      </c>
      <c r="E61" s="25">
        <v>343.05999800000001</v>
      </c>
      <c r="F61" s="4">
        <f t="shared" si="1"/>
        <v>-3.2266877344908684E-2</v>
      </c>
      <c r="G61" s="21">
        <v>43132</v>
      </c>
      <c r="H61" s="28">
        <v>2.6499999999999999E-2</v>
      </c>
    </row>
    <row r="62" spans="1:8" x14ac:dyDescent="0.2">
      <c r="A62" s="21">
        <v>43160</v>
      </c>
      <c r="B62" s="25">
        <v>54.554915999999999</v>
      </c>
      <c r="C62" s="4">
        <f t="shared" si="0"/>
        <v>8.3522097917919855E-2</v>
      </c>
      <c r="D62" s="21">
        <v>43160</v>
      </c>
      <c r="E62" s="25">
        <v>266.13000499999998</v>
      </c>
      <c r="F62" s="4">
        <f t="shared" si="1"/>
        <v>-0.25392042316337954</v>
      </c>
      <c r="G62" s="21">
        <v>43160</v>
      </c>
      <c r="H62" s="28">
        <v>2.5619999999999997E-2</v>
      </c>
    </row>
    <row r="63" spans="1:8" x14ac:dyDescent="0.2">
      <c r="A63" s="21">
        <v>43191</v>
      </c>
      <c r="B63" s="25">
        <v>55.261158000000002</v>
      </c>
      <c r="C63" s="4">
        <f t="shared" si="0"/>
        <v>1.2862447383548326E-2</v>
      </c>
      <c r="D63" s="21">
        <v>43191</v>
      </c>
      <c r="E63" s="25">
        <v>293.89999399999999</v>
      </c>
      <c r="F63" s="4">
        <f t="shared" si="1"/>
        <v>9.9254623021348756E-2</v>
      </c>
      <c r="G63" s="21">
        <v>43191</v>
      </c>
      <c r="H63" s="28">
        <v>2.7890000000000002E-2</v>
      </c>
    </row>
    <row r="64" spans="1:8" x14ac:dyDescent="0.2">
      <c r="A64" s="21">
        <v>43221</v>
      </c>
      <c r="B64" s="25">
        <v>53.955092999999998</v>
      </c>
      <c r="C64" s="4">
        <f t="shared" si="0"/>
        <v>-2.3918185286062155E-2</v>
      </c>
      <c r="D64" s="21">
        <v>43221</v>
      </c>
      <c r="E64" s="25">
        <v>284.73001099999999</v>
      </c>
      <c r="F64" s="4">
        <f t="shared" si="1"/>
        <v>-3.169815156616352E-2</v>
      </c>
      <c r="G64" s="21">
        <v>43221</v>
      </c>
      <c r="H64" s="28">
        <v>2.664E-2</v>
      </c>
    </row>
    <row r="65" spans="1:8" x14ac:dyDescent="0.2">
      <c r="A65" s="21">
        <v>43252</v>
      </c>
      <c r="B65" s="25">
        <v>54.382232999999999</v>
      </c>
      <c r="C65" s="4">
        <f t="shared" si="0"/>
        <v>7.8854117792201781E-3</v>
      </c>
      <c r="D65" s="21">
        <v>43252</v>
      </c>
      <c r="E65" s="25">
        <v>342.95001200000002</v>
      </c>
      <c r="F65" s="4">
        <f t="shared" si="1"/>
        <v>0.1860432974922524</v>
      </c>
      <c r="G65" s="21">
        <v>43252</v>
      </c>
      <c r="H65" s="28">
        <v>2.7309999999999997E-2</v>
      </c>
    </row>
    <row r="66" spans="1:8" x14ac:dyDescent="0.2">
      <c r="A66" s="21">
        <v>43282</v>
      </c>
      <c r="B66" s="25">
        <v>56.080447999999997</v>
      </c>
      <c r="C66" s="4">
        <f t="shared" si="0"/>
        <v>3.0749730030121818E-2</v>
      </c>
      <c r="D66" s="21">
        <v>43282</v>
      </c>
      <c r="E66" s="25">
        <v>298.14001500000001</v>
      </c>
      <c r="F66" s="4">
        <f t="shared" si="1"/>
        <v>-0.14002147378163621</v>
      </c>
      <c r="G66" s="21">
        <v>43282</v>
      </c>
      <c r="H66" s="28">
        <v>2.8479999999999998E-2</v>
      </c>
    </row>
    <row r="67" spans="1:8" x14ac:dyDescent="0.2">
      <c r="A67" s="21">
        <v>43313</v>
      </c>
      <c r="B67" s="25">
        <v>56.099967999999997</v>
      </c>
      <c r="C67" s="4">
        <f t="shared" si="0"/>
        <v>3.4801083634798235E-4</v>
      </c>
      <c r="D67" s="21">
        <v>43313</v>
      </c>
      <c r="E67" s="25">
        <v>301.66000400000001</v>
      </c>
      <c r="F67" s="4">
        <f t="shared" si="1"/>
        <v>1.1737343445850732E-2</v>
      </c>
      <c r="G67" s="21">
        <v>43313</v>
      </c>
      <c r="H67" s="28">
        <v>2.7349999999999999E-2</v>
      </c>
    </row>
    <row r="68" spans="1:8" x14ac:dyDescent="0.2">
      <c r="A68" s="21">
        <v>43344</v>
      </c>
      <c r="B68" s="25">
        <v>54.647148000000001</v>
      </c>
      <c r="C68" s="4">
        <f t="shared" si="0"/>
        <v>-2.6238215499997358E-2</v>
      </c>
      <c r="D68" s="21">
        <v>43344</v>
      </c>
      <c r="E68" s="25">
        <v>264.76998900000001</v>
      </c>
      <c r="F68" s="4">
        <f t="shared" si="1"/>
        <v>-0.13043908555220973</v>
      </c>
      <c r="G68" s="21">
        <v>43344</v>
      </c>
      <c r="H68" s="28">
        <v>2.9479999999999999E-2</v>
      </c>
    </row>
    <row r="69" spans="1:8" x14ac:dyDescent="0.2">
      <c r="A69" s="21">
        <v>43374</v>
      </c>
      <c r="B69" s="25">
        <v>52.905918</v>
      </c>
      <c r="C69" s="4">
        <f t="shared" ref="C69:C74" si="2">LN(B69/B68)</f>
        <v>-3.2381822555822816E-2</v>
      </c>
      <c r="D69" s="21">
        <v>43374</v>
      </c>
      <c r="E69" s="25">
        <v>337.32000699999998</v>
      </c>
      <c r="F69" s="4">
        <f t="shared" ref="F69:F74" si="3">LN(E69/E68)</f>
        <v>0.24217057241039092</v>
      </c>
      <c r="G69" s="21">
        <v>43374</v>
      </c>
      <c r="H69" s="28">
        <v>2.9870000000000001E-2</v>
      </c>
    </row>
    <row r="70" spans="1:8" x14ac:dyDescent="0.2">
      <c r="A70" s="21">
        <v>43405</v>
      </c>
      <c r="B70" s="25">
        <v>54.607799999999997</v>
      </c>
      <c r="C70" s="4">
        <f t="shared" si="2"/>
        <v>3.1661525627920808E-2</v>
      </c>
      <c r="D70" s="21">
        <v>43405</v>
      </c>
      <c r="E70" s="25">
        <v>350.48001099999999</v>
      </c>
      <c r="F70" s="4">
        <f t="shared" si="3"/>
        <v>3.8271619432922052E-2</v>
      </c>
      <c r="G70" s="21">
        <v>43405</v>
      </c>
      <c r="H70" s="28">
        <v>2.8450000000000003E-2</v>
      </c>
    </row>
    <row r="71" spans="1:8" x14ac:dyDescent="0.2">
      <c r="A71" s="21">
        <v>43435</v>
      </c>
      <c r="B71" s="25">
        <v>53.37088</v>
      </c>
      <c r="C71" s="4">
        <f t="shared" si="2"/>
        <v>-2.291145081664615E-2</v>
      </c>
      <c r="D71" s="21">
        <v>43435</v>
      </c>
      <c r="E71" s="25">
        <v>332.79998799999998</v>
      </c>
      <c r="F71" s="4">
        <f t="shared" si="3"/>
        <v>-5.1762002001810373E-2</v>
      </c>
      <c r="G71" s="21">
        <v>43435</v>
      </c>
      <c r="H71" s="28">
        <v>2.5099999999999997E-2</v>
      </c>
    </row>
    <row r="72" spans="1:8" x14ac:dyDescent="0.2">
      <c r="A72" s="21">
        <v>43466</v>
      </c>
      <c r="B72" s="25">
        <v>53.083195000000003</v>
      </c>
      <c r="C72" s="4">
        <f t="shared" si="2"/>
        <v>-5.4048790586559686E-3</v>
      </c>
      <c r="D72" s="21">
        <v>43466</v>
      </c>
      <c r="E72" s="25">
        <v>307.01998900000001</v>
      </c>
      <c r="F72" s="4">
        <f t="shared" si="3"/>
        <v>-8.0628816672590531E-2</v>
      </c>
      <c r="G72" s="21">
        <v>43466</v>
      </c>
      <c r="H72" s="28">
        <v>2.4399999999999998E-2</v>
      </c>
    </row>
    <row r="73" spans="1:8" x14ac:dyDescent="0.2">
      <c r="A73" s="21">
        <v>43497</v>
      </c>
      <c r="B73" s="25">
        <v>53.549446000000003</v>
      </c>
      <c r="C73" s="4">
        <f t="shared" si="2"/>
        <v>8.74505155341662E-3</v>
      </c>
      <c r="D73" s="21">
        <v>43497</v>
      </c>
      <c r="E73" s="25">
        <v>319.88000499999998</v>
      </c>
      <c r="F73" s="4">
        <f t="shared" si="3"/>
        <v>4.1033084877780457E-2</v>
      </c>
      <c r="G73" s="21">
        <v>43497</v>
      </c>
      <c r="H73" s="28">
        <v>2.5089999999999998E-2</v>
      </c>
    </row>
    <row r="74" spans="1:8" x14ac:dyDescent="0.2">
      <c r="A74" s="21">
        <v>43525</v>
      </c>
      <c r="B74" s="25">
        <v>58.290000999999997</v>
      </c>
      <c r="C74" s="4">
        <f t="shared" si="2"/>
        <v>8.4825117844338396E-2</v>
      </c>
      <c r="D74" s="21">
        <v>43525</v>
      </c>
      <c r="E74" s="25">
        <v>279.85998499999999</v>
      </c>
      <c r="F74" s="4">
        <f t="shared" si="3"/>
        <v>-0.13365651656521232</v>
      </c>
      <c r="G74" s="21">
        <v>43525</v>
      </c>
      <c r="H74" s="28">
        <v>2.2429999999999999E-2</v>
      </c>
    </row>
    <row r="77" spans="1:8" x14ac:dyDescent="0.2">
      <c r="F77" s="4">
        <f>AVERAGE(F4:F74)</f>
        <v>2.3175923144440093E-2</v>
      </c>
    </row>
  </sheetData>
  <mergeCells count="1">
    <mergeCell ref="J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comments</vt:lpstr>
      <vt:lpstr>loan</vt:lpstr>
      <vt:lpstr>portfolio analysis</vt:lpstr>
      <vt:lpstr>interestRate</vt:lpstr>
      <vt:lpstr>periods</vt:lpstr>
      <vt:lpstr>principal</vt:lpstr>
    </vt:vector>
  </TitlesOfParts>
  <Company>Université de Nice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Teller</dc:creator>
  <cp:lastModifiedBy>aymen.mahjoub@outlook.com</cp:lastModifiedBy>
  <dcterms:created xsi:type="dcterms:W3CDTF">2017-03-02T16:14:54Z</dcterms:created>
  <dcterms:modified xsi:type="dcterms:W3CDTF">2019-04-07T16:29:50Z</dcterms:modified>
</cp:coreProperties>
</file>