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600" yWindow="165" windowWidth="13935" windowHeight="9180" activeTab="1"/>
  </bookViews>
  <sheets>
    <sheet name="tableau1" sheetId="9" r:id="rId1"/>
    <sheet name="Liste de données" sheetId="4" r:id="rId2"/>
    <sheet name="bdd" sheetId="8" r:id="rId3"/>
  </sheets>
  <definedNames>
    <definedName name="Etudiant">'Liste de données'!$A$1:$R$57</definedName>
  </definedNames>
  <calcPr calcId="145621"/>
  <pivotCaches>
    <pivotCache cacheId="0" r:id="rId4"/>
  </pivotCaches>
</workbook>
</file>

<file path=xl/calcChain.xml><?xml version="1.0" encoding="utf-8"?>
<calcChain xmlns="http://schemas.openxmlformats.org/spreadsheetml/2006/main">
  <c r="U11" i="4" l="1"/>
  <c r="U7" i="4"/>
  <c r="U4" i="4"/>
  <c r="U5" i="4"/>
  <c r="U3" i="4"/>
  <c r="R4" i="4"/>
  <c r="R5" i="4"/>
  <c r="R6" i="4"/>
  <c r="R7" i="4"/>
  <c r="R8" i="4"/>
  <c r="R9" i="4"/>
  <c r="R10" i="4"/>
  <c r="R11" i="4"/>
  <c r="R12" i="4"/>
  <c r="R13" i="4"/>
  <c r="R14" i="4"/>
  <c r="R15" i="4"/>
  <c r="R16" i="4"/>
  <c r="R17" i="4"/>
  <c r="R18" i="4"/>
  <c r="R19" i="4"/>
  <c r="R20" i="4"/>
  <c r="R21" i="4"/>
  <c r="R22" i="4"/>
  <c r="R23" i="4"/>
  <c r="R24" i="4"/>
  <c r="R25" i="4"/>
  <c r="R26" i="4"/>
  <c r="R27" i="4"/>
  <c r="R28" i="4"/>
  <c r="R29" i="4"/>
  <c r="R30" i="4"/>
  <c r="R31" i="4"/>
  <c r="R32" i="4"/>
  <c r="R33" i="4"/>
  <c r="R34" i="4"/>
  <c r="R35" i="4"/>
  <c r="R36" i="4"/>
  <c r="R37" i="4"/>
  <c r="R38" i="4"/>
  <c r="R39" i="4"/>
  <c r="R40" i="4"/>
  <c r="R41" i="4"/>
  <c r="R42" i="4"/>
  <c r="R43" i="4"/>
  <c r="R44" i="4"/>
  <c r="R45" i="4"/>
  <c r="R46" i="4"/>
  <c r="R47" i="4"/>
  <c r="R48" i="4"/>
  <c r="R49" i="4"/>
  <c r="R50" i="4"/>
  <c r="R51" i="4"/>
  <c r="R52" i="4"/>
  <c r="R53" i="4"/>
  <c r="R54" i="4"/>
  <c r="R55" i="4"/>
  <c r="R56" i="4"/>
  <c r="R57" i="4"/>
  <c r="R3" i="4"/>
  <c r="R60" i="4" s="1"/>
  <c r="Q3" i="4" l="1"/>
  <c r="Q4" i="4"/>
  <c r="Q5" i="4"/>
  <c r="Q6" i="4"/>
  <c r="Q7" i="4"/>
  <c r="Q8" i="4"/>
  <c r="Q9" i="4"/>
  <c r="Q10" i="4"/>
  <c r="Q11" i="4"/>
  <c r="Q12" i="4"/>
  <c r="Q13" i="4"/>
  <c r="Q14" i="4"/>
  <c r="Q15" i="4"/>
  <c r="Q16" i="4"/>
  <c r="Q17" i="4"/>
  <c r="Q18" i="4"/>
  <c r="Q19" i="4"/>
  <c r="Q20" i="4"/>
  <c r="Q21" i="4"/>
  <c r="Q22" i="4"/>
  <c r="Q23" i="4"/>
  <c r="Q24" i="4"/>
  <c r="Q25" i="4"/>
  <c r="Q26" i="4"/>
  <c r="Q27" i="4"/>
  <c r="Q28" i="4"/>
  <c r="Q29" i="4"/>
  <c r="Q30" i="4"/>
  <c r="Q31" i="4"/>
  <c r="Q32" i="4"/>
  <c r="Q33" i="4"/>
  <c r="Q34" i="4"/>
  <c r="Q35" i="4"/>
  <c r="Q36" i="4"/>
  <c r="Q37" i="4"/>
  <c r="Q38" i="4"/>
  <c r="Q39" i="4"/>
  <c r="Q40" i="4"/>
  <c r="Q41" i="4"/>
  <c r="Q42" i="4"/>
  <c r="Q43" i="4"/>
  <c r="Q44" i="4"/>
  <c r="Q45" i="4"/>
  <c r="Q46" i="4"/>
  <c r="Q47" i="4"/>
  <c r="Q48" i="4"/>
  <c r="Q49" i="4"/>
  <c r="Q50" i="4"/>
  <c r="Q51" i="4"/>
  <c r="Q52" i="4"/>
  <c r="Q53" i="4"/>
  <c r="Q54" i="4"/>
  <c r="Q55" i="4"/>
  <c r="Q56" i="4"/>
  <c r="Q57" i="4"/>
  <c r="Q2" i="4"/>
  <c r="P3" i="4"/>
  <c r="P4" i="4"/>
  <c r="P5" i="4"/>
  <c r="P6" i="4"/>
  <c r="P7" i="4"/>
  <c r="P8" i="4"/>
  <c r="P9" i="4"/>
  <c r="P10" i="4"/>
  <c r="P11" i="4"/>
  <c r="P12" i="4"/>
  <c r="P13" i="4"/>
  <c r="P14" i="4"/>
  <c r="P15" i="4"/>
  <c r="P16" i="4"/>
  <c r="P17" i="4"/>
  <c r="P18" i="4"/>
  <c r="P19" i="4"/>
  <c r="P20" i="4"/>
  <c r="P21" i="4"/>
  <c r="P22" i="4"/>
  <c r="P23" i="4"/>
  <c r="P24" i="4"/>
  <c r="P25" i="4"/>
  <c r="P26" i="4"/>
  <c r="P27" i="4"/>
  <c r="P28" i="4"/>
  <c r="P29" i="4"/>
  <c r="P30" i="4"/>
  <c r="P31" i="4"/>
  <c r="P32" i="4"/>
  <c r="P33" i="4"/>
  <c r="P34" i="4"/>
  <c r="P35" i="4"/>
  <c r="P36" i="4"/>
  <c r="P37" i="4"/>
  <c r="P38" i="4"/>
  <c r="P39" i="4"/>
  <c r="P40" i="4"/>
  <c r="P41" i="4"/>
  <c r="P42" i="4"/>
  <c r="P43" i="4"/>
  <c r="P44" i="4"/>
  <c r="P45" i="4"/>
  <c r="P46" i="4"/>
  <c r="P47" i="4"/>
  <c r="P48" i="4"/>
  <c r="P49" i="4"/>
  <c r="P50" i="4"/>
  <c r="P51" i="4"/>
  <c r="P52" i="4"/>
  <c r="P53" i="4"/>
  <c r="P54" i="4"/>
  <c r="P55" i="4"/>
  <c r="P56" i="4"/>
  <c r="P57" i="4"/>
  <c r="P2" i="4"/>
  <c r="O3" i="4"/>
  <c r="O4" i="4"/>
  <c r="O5" i="4"/>
  <c r="O6" i="4"/>
  <c r="O7" i="4"/>
  <c r="O8" i="4"/>
  <c r="O9" i="4"/>
  <c r="O10" i="4"/>
  <c r="O11" i="4"/>
  <c r="O12" i="4"/>
  <c r="O13" i="4"/>
  <c r="O14" i="4"/>
  <c r="O15" i="4"/>
  <c r="O16" i="4"/>
  <c r="O17" i="4"/>
  <c r="O18" i="4"/>
  <c r="O19" i="4"/>
  <c r="O20" i="4"/>
  <c r="O21" i="4"/>
  <c r="O22" i="4"/>
  <c r="O23" i="4"/>
  <c r="O24" i="4"/>
  <c r="O25" i="4"/>
  <c r="O26" i="4"/>
  <c r="O27" i="4"/>
  <c r="O28" i="4"/>
  <c r="O29" i="4"/>
  <c r="O30" i="4"/>
  <c r="O31" i="4"/>
  <c r="O32" i="4"/>
  <c r="O33" i="4"/>
  <c r="O34" i="4"/>
  <c r="O35" i="4"/>
  <c r="O36" i="4"/>
  <c r="O37" i="4"/>
  <c r="O38" i="4"/>
  <c r="O39" i="4"/>
  <c r="O40" i="4"/>
  <c r="O41" i="4"/>
  <c r="O42" i="4"/>
  <c r="O43" i="4"/>
  <c r="O44" i="4"/>
  <c r="O45" i="4"/>
  <c r="O46" i="4"/>
  <c r="O47" i="4"/>
  <c r="O48" i="4"/>
  <c r="O49" i="4"/>
  <c r="O50" i="4"/>
  <c r="O51" i="4"/>
  <c r="O52" i="4"/>
  <c r="O53" i="4"/>
  <c r="O54" i="4"/>
  <c r="O55" i="4"/>
  <c r="O56" i="4"/>
  <c r="O57" i="4"/>
  <c r="O2" i="4"/>
  <c r="N3" i="4"/>
  <c r="N4" i="4"/>
  <c r="N5" i="4"/>
  <c r="N6" i="4"/>
  <c r="N7" i="4"/>
  <c r="N8" i="4"/>
  <c r="N9" i="4"/>
  <c r="N10" i="4"/>
  <c r="N11" i="4"/>
  <c r="N12" i="4"/>
  <c r="N13" i="4"/>
  <c r="N14" i="4"/>
  <c r="N15" i="4"/>
  <c r="N16" i="4"/>
  <c r="N17" i="4"/>
  <c r="N18" i="4"/>
  <c r="N19" i="4"/>
  <c r="N20" i="4"/>
  <c r="N21" i="4"/>
  <c r="N22" i="4"/>
  <c r="N23" i="4"/>
  <c r="N24" i="4"/>
  <c r="N25" i="4"/>
  <c r="N26" i="4"/>
  <c r="N27" i="4"/>
  <c r="N28" i="4"/>
  <c r="N29" i="4"/>
  <c r="N30" i="4"/>
  <c r="N31" i="4"/>
  <c r="N32" i="4"/>
  <c r="N33" i="4"/>
  <c r="N34" i="4"/>
  <c r="N35" i="4"/>
  <c r="N36" i="4"/>
  <c r="N37" i="4"/>
  <c r="N38" i="4"/>
  <c r="N39" i="4"/>
  <c r="N40" i="4"/>
  <c r="N41" i="4"/>
  <c r="N42" i="4"/>
  <c r="N43" i="4"/>
  <c r="N44" i="4"/>
  <c r="N45" i="4"/>
  <c r="N46" i="4"/>
  <c r="N47" i="4"/>
  <c r="N48" i="4"/>
  <c r="N49" i="4"/>
  <c r="N50" i="4"/>
  <c r="N51" i="4"/>
  <c r="N52" i="4"/>
  <c r="N53" i="4"/>
  <c r="N54" i="4"/>
  <c r="N55" i="4"/>
  <c r="N56" i="4"/>
  <c r="N57" i="4"/>
  <c r="N2" i="4"/>
  <c r="M3" i="4"/>
  <c r="M4" i="4"/>
  <c r="M5" i="4"/>
  <c r="M6" i="4"/>
  <c r="M7" i="4"/>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2" i="4"/>
  <c r="L3" i="4"/>
  <c r="L4" i="4"/>
  <c r="L5" i="4"/>
  <c r="L6"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2" i="4"/>
  <c r="K3" i="4"/>
  <c r="K4" i="4"/>
  <c r="K5" i="4"/>
  <c r="K6" i="4"/>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2" i="4"/>
  <c r="J3" i="4"/>
  <c r="J4" i="4"/>
  <c r="J5" i="4"/>
  <c r="J6"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2" i="4"/>
</calcChain>
</file>

<file path=xl/comments1.xml><?xml version="1.0" encoding="utf-8"?>
<comments xmlns="http://schemas.openxmlformats.org/spreadsheetml/2006/main">
  <authors>
    <author>IUT OGP</author>
    <author>profil</author>
    <author>balembits</author>
  </authors>
  <commentList>
    <comment ref="J2" authorId="0">
      <text>
        <r>
          <rPr>
            <b/>
            <sz val="8"/>
            <color indexed="81"/>
            <rFont val="Tahoma"/>
            <family val="2"/>
          </rPr>
          <t>IUT OGP:</t>
        </r>
        <r>
          <rPr>
            <sz val="8"/>
            <color indexed="81"/>
            <rFont val="Tahoma"/>
            <family val="2"/>
          </rPr>
          <t xml:space="preserve">
Vous calculerez dans cette colonne le max des notes en utilisant la fonction MAX
</t>
        </r>
      </text>
    </comment>
    <comment ref="K2" authorId="0">
      <text>
        <r>
          <rPr>
            <b/>
            <sz val="8"/>
            <color indexed="81"/>
            <rFont val="Tahoma"/>
            <family val="2"/>
          </rPr>
          <t>IUT OGP:</t>
        </r>
        <r>
          <rPr>
            <sz val="8"/>
            <color indexed="81"/>
            <rFont val="Tahoma"/>
            <family val="2"/>
          </rPr>
          <t xml:space="preserve">
Vous calculerez dans cette colonne le min des notes en utilisant  la fonction MIN.
</t>
        </r>
      </text>
    </comment>
    <comment ref="L2" authorId="0">
      <text>
        <r>
          <rPr>
            <b/>
            <sz val="8"/>
            <color indexed="81"/>
            <rFont val="Tahoma"/>
            <family val="2"/>
          </rPr>
          <t>IUT OGP:</t>
        </r>
        <r>
          <rPr>
            <sz val="8"/>
            <color indexed="81"/>
            <rFont val="Tahoma"/>
            <family val="2"/>
          </rPr>
          <t xml:space="preserve">
Vous calculerez dans cette colonne la moyenne des notes en utilisant  la fonction Moyenne.</t>
        </r>
      </text>
    </comment>
    <comment ref="M2" authorId="0">
      <text>
        <r>
          <rPr>
            <b/>
            <sz val="8"/>
            <color indexed="81"/>
            <rFont val="Tahoma"/>
            <family val="2"/>
          </rPr>
          <t>IUT OGP:</t>
        </r>
        <r>
          <rPr>
            <sz val="8"/>
            <color indexed="81"/>
            <rFont val="Tahoma"/>
            <family val="2"/>
          </rPr>
          <t xml:space="preserve">
Dans cette colonne, vous aurez 56 fois la même valeur. Question 3. Il faut ici écrire la moyenne de la plageM2:M57.</t>
        </r>
      </text>
    </comment>
    <comment ref="N2" authorId="0">
      <text>
        <r>
          <rPr>
            <b/>
            <sz val="8"/>
            <color indexed="81"/>
            <rFont val="Tahoma"/>
            <family val="2"/>
          </rPr>
          <t>IUT OGP:</t>
        </r>
        <r>
          <rPr>
            <sz val="8"/>
            <color indexed="81"/>
            <rFont val="Tahoma"/>
            <family val="2"/>
          </rPr>
          <t xml:space="preserve">
Vous calculerez dans cette colonne le nombre d'absences aux devoirs en utilisant la fonction NB.VIDE().
</t>
        </r>
      </text>
    </comment>
    <comment ref="O2" authorId="0">
      <text>
        <r>
          <rPr>
            <b/>
            <sz val="8"/>
            <color indexed="81"/>
            <rFont val="Tahoma"/>
            <family val="2"/>
          </rPr>
          <t>IUT OGP:</t>
        </r>
        <r>
          <rPr>
            <sz val="8"/>
            <color indexed="81"/>
            <rFont val="Tahoma"/>
            <family val="2"/>
          </rPr>
          <t xml:space="preserve">
Vous calculerez dans cette colonne le rang de l'étudiant par rapport à la Moyenne  de la colonne M en utilisant en utilisant la fonction RANG.</t>
        </r>
      </text>
    </comment>
    <comment ref="P2" authorId="0">
      <text>
        <r>
          <rPr>
            <b/>
            <sz val="8"/>
            <color indexed="81"/>
            <rFont val="Tahoma"/>
            <family val="2"/>
          </rPr>
          <t>IUT OGP:</t>
        </r>
        <r>
          <rPr>
            <sz val="8"/>
            <color indexed="81"/>
            <rFont val="Tahoma"/>
            <family val="2"/>
          </rPr>
          <t xml:space="preserve">
Si l'étudiant n'a jamais été absent, on rajoute 1 point à sa moyenne initiale sinon sa moyenne est inchangé. On utilisera pour cela la fonction Si. Question 4</t>
        </r>
      </text>
    </comment>
    <comment ref="Q2" authorId="0">
      <text>
        <r>
          <rPr>
            <b/>
            <sz val="8"/>
            <color indexed="81"/>
            <rFont val="Tahoma"/>
            <family val="2"/>
          </rPr>
          <t>IUT OGP:</t>
        </r>
        <r>
          <rPr>
            <sz val="8"/>
            <color indexed="81"/>
            <rFont val="Tahoma"/>
            <family val="2"/>
          </rPr>
          <t xml:space="preserve">
Si la note Min est supérieure à 9 , sa note Max est inférieure à 15 et s'il n'a jamais été abent  on rajoute 2 points à sa moyenne initiale sinon il garde sa moyenne initiale.</t>
        </r>
      </text>
    </comment>
    <comment ref="R2" authorId="1">
      <text>
        <r>
          <rPr>
            <b/>
            <sz val="9"/>
            <color indexed="81"/>
            <rFont val="Tahoma"/>
            <family val="2"/>
          </rPr>
          <t>profil:</t>
        </r>
        <r>
          <rPr>
            <sz val="9"/>
            <color indexed="81"/>
            <rFont val="Tahoma"/>
            <family val="2"/>
          </rPr>
          <t xml:space="preserve">
Mettre 1  si la courbe des moyennes coupe le moyenne des .moyennes, 0 sinon. Tracer le graphique de la question 6 pour vous aider et pour vérifier le bon nombre de coupures.</t>
        </r>
      </text>
    </comment>
    <comment ref="U3" authorId="0">
      <text>
        <r>
          <rPr>
            <b/>
            <sz val="8"/>
            <color indexed="81"/>
            <rFont val="Tahoma"/>
            <family val="2"/>
          </rPr>
          <t>IUT OGP:</t>
        </r>
        <r>
          <rPr>
            <sz val="8"/>
            <color indexed="81"/>
            <rFont val="Tahoma"/>
            <family val="2"/>
          </rPr>
          <t xml:space="preserve">
Indiquez dans cette cellule le nombre d'étudiants du département QLIO en utilisant la fonction NB.SI</t>
        </r>
      </text>
    </comment>
    <comment ref="U4" authorId="0">
      <text>
        <r>
          <rPr>
            <b/>
            <sz val="8"/>
            <color indexed="81"/>
            <rFont val="Tahoma"/>
            <family val="2"/>
          </rPr>
          <t>IUT OGP:</t>
        </r>
        <r>
          <rPr>
            <sz val="8"/>
            <color indexed="81"/>
            <rFont val="Tahoma"/>
            <family val="2"/>
          </rPr>
          <t xml:space="preserve">
Indiquez dans cette cellule le nombre d'étudiants du département GACO.</t>
        </r>
      </text>
    </comment>
    <comment ref="U5" authorId="0">
      <text>
        <r>
          <rPr>
            <b/>
            <sz val="8"/>
            <color indexed="81"/>
            <rFont val="Tahoma"/>
            <family val="2"/>
          </rPr>
          <t>IUT OGP:</t>
        </r>
        <r>
          <rPr>
            <sz val="8"/>
            <color indexed="81"/>
            <rFont val="Tahoma"/>
            <family val="2"/>
          </rPr>
          <t xml:space="preserve">
Indiquez dans cette cellule le nombre d'étudiants du département DUSA.</t>
        </r>
      </text>
    </comment>
    <comment ref="U7" authorId="0">
      <text>
        <r>
          <rPr>
            <b/>
            <sz val="8"/>
            <color indexed="81"/>
            <rFont val="Tahoma"/>
            <family val="2"/>
          </rPr>
          <t>IUT OGP:</t>
        </r>
        <r>
          <rPr>
            <sz val="8"/>
            <color indexed="81"/>
            <rFont val="Tahoma"/>
            <family val="2"/>
          </rPr>
          <t xml:space="preserve">
Indiquez dans cette cellule la note  de l'étudiant  saisie respectivement en T7 et T8 à l'aide de la fonction RECHERCHEH(). Utiliser la cellule T7 dans la formule pour la valeur cherchée.</t>
        </r>
      </text>
    </comment>
    <comment ref="U11" authorId="2">
      <text>
        <r>
          <rPr>
            <b/>
            <sz val="9"/>
            <color indexed="81"/>
            <rFont val="Tahoma"/>
            <family val="2"/>
          </rPr>
          <t>balembits:</t>
        </r>
        <r>
          <rPr>
            <sz val="9"/>
            <color indexed="81"/>
            <rFont val="Tahoma"/>
            <family val="2"/>
          </rPr>
          <t xml:space="preserve">
Utiliser la recherchev pour trouver la moyenne de l'étudiant (colonne L) écrit en T11</t>
        </r>
      </text>
    </comment>
  </commentList>
</comments>
</file>

<file path=xl/sharedStrings.xml><?xml version="1.0" encoding="utf-8"?>
<sst xmlns="http://schemas.openxmlformats.org/spreadsheetml/2006/main" count="313" uniqueCount="105">
  <si>
    <t>Etudiant</t>
  </si>
  <si>
    <t>Département</t>
  </si>
  <si>
    <t>Module</t>
  </si>
  <si>
    <t>Note 1</t>
  </si>
  <si>
    <t>Note 2</t>
  </si>
  <si>
    <t>Note 3</t>
  </si>
  <si>
    <t>Note 4</t>
  </si>
  <si>
    <t>Note 5</t>
  </si>
  <si>
    <t>Note 6</t>
  </si>
  <si>
    <t>Max</t>
  </si>
  <si>
    <t>Min</t>
  </si>
  <si>
    <t>Moyenne</t>
  </si>
  <si>
    <t>Nombre d'absences</t>
  </si>
  <si>
    <t>Rang</t>
  </si>
  <si>
    <t>Etudiant 1</t>
  </si>
  <si>
    <t>M 09</t>
  </si>
  <si>
    <t>Etudiant 2</t>
  </si>
  <si>
    <t>M 04</t>
  </si>
  <si>
    <t>Etudiant 3</t>
  </si>
  <si>
    <t>Etudiant 4</t>
  </si>
  <si>
    <t>Etudiant 5</t>
  </si>
  <si>
    <t>GACO</t>
  </si>
  <si>
    <t>Etudiant 6</t>
  </si>
  <si>
    <t>Etudiant 7</t>
  </si>
  <si>
    <t>Etudiant 8</t>
  </si>
  <si>
    <t>Etudiant 9</t>
  </si>
  <si>
    <t>Etudiant 10</t>
  </si>
  <si>
    <t>Etudiant 11</t>
  </si>
  <si>
    <t>Etudiant 12</t>
  </si>
  <si>
    <t>Etudiant 13</t>
  </si>
  <si>
    <t>Etudiant 14</t>
  </si>
  <si>
    <t>Etudiant 15</t>
  </si>
  <si>
    <t>Etudiant 16</t>
  </si>
  <si>
    <t>Etudiant 17</t>
  </si>
  <si>
    <t>Etudiant 18</t>
  </si>
  <si>
    <t>Etudiant 19</t>
  </si>
  <si>
    <t>Etudiant 20</t>
  </si>
  <si>
    <t>Etudiant 21</t>
  </si>
  <si>
    <t>Etudiant 22</t>
  </si>
  <si>
    <t>Etudiant 23</t>
  </si>
  <si>
    <t>Etudiant 24</t>
  </si>
  <si>
    <t>Etudiant 25</t>
  </si>
  <si>
    <t>Etudiant 26</t>
  </si>
  <si>
    <t>Etudiant 27</t>
  </si>
  <si>
    <t>Etudiant 28</t>
  </si>
  <si>
    <t>Etudiant 29</t>
  </si>
  <si>
    <t>Etudiant 30</t>
  </si>
  <si>
    <t>Etudiant 31</t>
  </si>
  <si>
    <t>Etudiant 32</t>
  </si>
  <si>
    <t>Etudiant 33</t>
  </si>
  <si>
    <t>Etudiant 34</t>
  </si>
  <si>
    <t>Etudiant 35</t>
  </si>
  <si>
    <t>Etudiant 36</t>
  </si>
  <si>
    <t>Etudiant 37</t>
  </si>
  <si>
    <t>Etudiant 38</t>
  </si>
  <si>
    <t>Etudiant 39</t>
  </si>
  <si>
    <t>Etudiant 40</t>
  </si>
  <si>
    <t>Etudiant 41</t>
  </si>
  <si>
    <t>Etudiant 42</t>
  </si>
  <si>
    <t>Etudiant 43</t>
  </si>
  <si>
    <t>Etudiant 44</t>
  </si>
  <si>
    <t>Etudiant 45</t>
  </si>
  <si>
    <t>Etudiant 46</t>
  </si>
  <si>
    <t>Etudiant 47</t>
  </si>
  <si>
    <t>Etudiant 48</t>
  </si>
  <si>
    <t>Etudiant 49</t>
  </si>
  <si>
    <t>Etudiant 50</t>
  </si>
  <si>
    <t>Etudiant 51</t>
  </si>
  <si>
    <t>Etudiant 52</t>
  </si>
  <si>
    <t>Etudiant 53</t>
  </si>
  <si>
    <t>Etudiant 54</t>
  </si>
  <si>
    <t>Etudiant 55</t>
  </si>
  <si>
    <t>Etudiant 56</t>
  </si>
  <si>
    <t>QLIO</t>
  </si>
  <si>
    <t>TP3-TP4</t>
  </si>
  <si>
    <t>Moyenne des moyennes</t>
  </si>
  <si>
    <t>TD2</t>
  </si>
  <si>
    <t>Moyenne 1</t>
  </si>
  <si>
    <t>Moyenne 2</t>
  </si>
  <si>
    <t>Nombre de coupures</t>
  </si>
  <si>
    <t>ligne</t>
  </si>
  <si>
    <t>date</t>
  </si>
  <si>
    <t>code</t>
  </si>
  <si>
    <t>nom</t>
  </si>
  <si>
    <t>quantité</t>
  </si>
  <si>
    <t>a</t>
  </si>
  <si>
    <t>x</t>
  </si>
  <si>
    <t>bla</t>
  </si>
  <si>
    <t>xx</t>
  </si>
  <si>
    <t>blabla</t>
  </si>
  <si>
    <t>b</t>
  </si>
  <si>
    <t>xxx</t>
  </si>
  <si>
    <t>blablabla</t>
  </si>
  <si>
    <t>c</t>
  </si>
  <si>
    <t>xxxxxx</t>
  </si>
  <si>
    <t>DUSA</t>
  </si>
  <si>
    <t>NOMBRE DE COUPURE TOTAL</t>
  </si>
  <si>
    <t>pas de coupure au point 1 possible</t>
  </si>
  <si>
    <t>Étiquettes de lignes</t>
  </si>
  <si>
    <t>Total général</t>
  </si>
  <si>
    <t>Nombre de Département</t>
  </si>
  <si>
    <t>Nombre de Module</t>
  </si>
  <si>
    <t>Moyenne de Note 2</t>
  </si>
  <si>
    <t>Moyenne de Note 1</t>
  </si>
  <si>
    <t>Nous pouvons utiliser la fonction "équiv" ou écrire directement le numéro de la ligne ou de la colonne concernée. De ce fait, dans les deux exemples, j'ai utilisé des méthodes différentes pour montrer les différentes possibilités. Ex : pour l'étudiant 12, sa moyenne est en colonne L soit colonne n°12 et pour la recherche H, j'ai utilisé la fonction "équiv"</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</si>
</sst>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0"/>
      <name val="Arial"/>
    </font>
    <font>
      <sz val="11"/>
      <color theme="1"/>
      <name val="Calibri"/>
      <family val="2"/>
      <scheme val="minor"/>
    </font>
    <font>
      <sz val="11"/>
      <color theme="1"/>
      <name val="Calibri"/>
      <family val="2"/>
      <scheme val="minor"/>
    </font>
    <font>
      <b/>
      <sz val="10"/>
      <name val="Arial"/>
      <family val="2"/>
    </font>
    <font>
      <b/>
      <sz val="8"/>
      <color indexed="81"/>
      <name val="Tahoma"/>
      <family val="2"/>
    </font>
    <font>
      <sz val="8"/>
      <color indexed="81"/>
      <name val="Tahoma"/>
      <family val="2"/>
    </font>
    <font>
      <b/>
      <sz val="10"/>
      <color indexed="57"/>
      <name val="Arial"/>
      <family val="2"/>
    </font>
    <font>
      <b/>
      <sz val="10"/>
      <color indexed="9"/>
      <name val="Arial"/>
      <family val="2"/>
    </font>
    <font>
      <sz val="10"/>
      <color theme="0"/>
      <name val="Arial"/>
      <family val="2"/>
    </font>
    <font>
      <sz val="9"/>
      <color indexed="81"/>
      <name val="Tahoma"/>
      <family val="2"/>
    </font>
    <font>
      <b/>
      <sz val="9"/>
      <color indexed="81"/>
      <name val="Tahoma"/>
      <family val="2"/>
    </font>
    <font>
      <sz val="10"/>
      <name val="Arial"/>
      <family val="2"/>
    </font>
    <font>
      <b/>
      <sz val="11"/>
      <color theme="1"/>
      <name val="Calibri"/>
      <family val="2"/>
      <scheme val="minor"/>
    </font>
    <font>
      <sz val="10"/>
      <color rgb="FFFF0000"/>
      <name val="Arial"/>
      <family val="2"/>
    </font>
    <font>
      <b/>
      <sz val="10"/>
      <color rgb="FFFF0000"/>
      <name val="Arial"/>
      <family val="2"/>
    </font>
  </fonts>
  <fills count="3">
    <fill>
      <patternFill patternType="none"/>
    </fill>
    <fill>
      <patternFill patternType="gray125"/>
    </fill>
    <fill>
      <patternFill patternType="solid">
        <fgColor theme="0" tint="-0.499984740745262"/>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top/>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s>
  <cellStyleXfs count="2">
    <xf numFmtId="0" fontId="0" fillId="0" borderId="0"/>
    <xf numFmtId="0" fontId="2" fillId="0" borderId="0"/>
  </cellStyleXfs>
  <cellXfs count="48">
    <xf numFmtId="0" fontId="0" fillId="0" borderId="0" xfId="0"/>
    <xf numFmtId="0" fontId="0" fillId="0" borderId="1" xfId="0" applyBorder="1" applyAlignment="1">
      <alignment horizontal="center"/>
    </xf>
    <xf numFmtId="0" fontId="0" fillId="0" borderId="2"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0" xfId="0" applyBorder="1"/>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7" fillId="0" borderId="14" xfId="0" applyFont="1" applyFill="1" applyBorder="1" applyAlignment="1">
      <alignment horizontal="center"/>
    </xf>
    <xf numFmtId="0" fontId="0" fillId="0" borderId="9"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0" fontId="8" fillId="0" borderId="0" xfId="0" applyFont="1"/>
    <xf numFmtId="0" fontId="6" fillId="0" borderId="14" xfId="0" applyFont="1" applyBorder="1" applyAlignment="1">
      <alignment horizontal="center"/>
    </xf>
    <xf numFmtId="0" fontId="0" fillId="0" borderId="15" xfId="0" applyBorder="1" applyAlignment="1">
      <alignment horizontal="center"/>
    </xf>
    <xf numFmtId="0" fontId="6" fillId="0" borderId="24" xfId="0" applyFont="1" applyBorder="1" applyAlignment="1">
      <alignment horizontal="center"/>
    </xf>
    <xf numFmtId="0" fontId="6" fillId="0" borderId="25" xfId="0" applyFont="1" applyBorder="1" applyAlignment="1">
      <alignment horizontal="center"/>
    </xf>
    <xf numFmtId="0" fontId="0" fillId="0" borderId="7" xfId="0" applyBorder="1"/>
    <xf numFmtId="0" fontId="12" fillId="0" borderId="27" xfId="1" applyFont="1" applyBorder="1" applyAlignment="1">
      <alignment horizontal="center"/>
    </xf>
    <xf numFmtId="0" fontId="2" fillId="0" borderId="0" xfId="1"/>
    <xf numFmtId="0" fontId="2" fillId="0" borderId="0" xfId="1" applyAlignment="1">
      <alignment horizontal="center"/>
    </xf>
    <xf numFmtId="14" fontId="2" fillId="0" borderId="0" xfId="1" applyNumberFormat="1" applyAlignment="1">
      <alignment horizontal="center"/>
    </xf>
    <xf numFmtId="0" fontId="11" fillId="0" borderId="1" xfId="0" applyFont="1" applyBorder="1" applyAlignment="1">
      <alignment horizontal="center"/>
    </xf>
    <xf numFmtId="0" fontId="11" fillId="0" borderId="0" xfId="0" applyFont="1"/>
    <xf numFmtId="0" fontId="11" fillId="0" borderId="3" xfId="0" applyFont="1" applyBorder="1"/>
    <xf numFmtId="0" fontId="13" fillId="0" borderId="0" xfId="0" applyFont="1"/>
    <xf numFmtId="0" fontId="14" fillId="0" borderId="0" xfId="0" applyFont="1" applyAlignment="1">
      <alignment wrapText="1"/>
    </xf>
    <xf numFmtId="0" fontId="0" fillId="2" borderId="26" xfId="0" applyFill="1" applyBorder="1"/>
    <xf numFmtId="0" fontId="14" fillId="0" borderId="0" xfId="0" applyFont="1" applyAlignment="1">
      <alignment horizontal="left"/>
    </xf>
    <xf numFmtId="0" fontId="11" fillId="0" borderId="9" xfId="0" applyFont="1" applyBorder="1"/>
    <xf numFmtId="0" fontId="0" fillId="0" borderId="0" xfId="0" pivotButton="1"/>
    <xf numFmtId="0" fontId="0" fillId="0" borderId="0" xfId="0" applyAlignment="1">
      <alignment horizontal="left"/>
    </xf>
    <xf numFmtId="0" fontId="0" fillId="0" borderId="0" xfId="0" applyNumberFormat="1"/>
    <xf numFmtId="0" fontId="0" fillId="0" borderId="0" xfId="0" applyAlignment="1">
      <alignment horizontal="left" indent="1"/>
    </xf>
    <xf numFmtId="0" fontId="1" fillId="0" borderId="0" xfId="1" applyFont="1"/>
    <xf numFmtId="0" fontId="13" fillId="0" borderId="0" xfId="0" applyFont="1" applyAlignment="1">
      <alignment horizont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'Liste de données'!$L$1</c:f>
              <c:strCache>
                <c:ptCount val="1"/>
                <c:pt idx="0">
                  <c:v>Moyenne</c:v>
                </c:pt>
              </c:strCache>
            </c:strRef>
          </c:tx>
          <c:val>
            <c:numRef>
              <c:f>'Liste de données'!$L$2:$L$57</c:f>
              <c:numCache>
                <c:formatCode>General</c:formatCode>
                <c:ptCount val="56"/>
                <c:pt idx="0">
                  <c:v>13.166666666666666</c:v>
                </c:pt>
                <c:pt idx="1">
                  <c:v>11.416666666666666</c:v>
                </c:pt>
                <c:pt idx="2">
                  <c:v>12.25</c:v>
                </c:pt>
                <c:pt idx="3">
                  <c:v>13.2</c:v>
                </c:pt>
                <c:pt idx="4">
                  <c:v>12.8</c:v>
                </c:pt>
                <c:pt idx="5">
                  <c:v>11</c:v>
                </c:pt>
                <c:pt idx="6">
                  <c:v>11.416666666666666</c:v>
                </c:pt>
                <c:pt idx="7">
                  <c:v>9.8333333333333339</c:v>
                </c:pt>
                <c:pt idx="8">
                  <c:v>13</c:v>
                </c:pt>
                <c:pt idx="9">
                  <c:v>9.6666666666666661</c:v>
                </c:pt>
                <c:pt idx="10">
                  <c:v>10</c:v>
                </c:pt>
                <c:pt idx="11">
                  <c:v>8</c:v>
                </c:pt>
                <c:pt idx="12">
                  <c:v>9.1999999999999993</c:v>
                </c:pt>
                <c:pt idx="13">
                  <c:v>10.083333333333334</c:v>
                </c:pt>
                <c:pt idx="14">
                  <c:v>10.166666666666666</c:v>
                </c:pt>
                <c:pt idx="15">
                  <c:v>11.25</c:v>
                </c:pt>
                <c:pt idx="16">
                  <c:v>9.4166666666666661</c:v>
                </c:pt>
                <c:pt idx="17">
                  <c:v>13.333333333333334</c:v>
                </c:pt>
                <c:pt idx="18">
                  <c:v>10.6</c:v>
                </c:pt>
                <c:pt idx="19">
                  <c:v>9.5833333333333339</c:v>
                </c:pt>
                <c:pt idx="20">
                  <c:v>11.583333333333334</c:v>
                </c:pt>
                <c:pt idx="21">
                  <c:v>12.5</c:v>
                </c:pt>
                <c:pt idx="22">
                  <c:v>9.6666666666666661</c:v>
                </c:pt>
                <c:pt idx="23">
                  <c:v>2</c:v>
                </c:pt>
                <c:pt idx="24">
                  <c:v>8.5</c:v>
                </c:pt>
                <c:pt idx="25">
                  <c:v>11.7</c:v>
                </c:pt>
                <c:pt idx="26">
                  <c:v>10.75</c:v>
                </c:pt>
                <c:pt idx="27">
                  <c:v>11</c:v>
                </c:pt>
                <c:pt idx="28">
                  <c:v>11.916666666666666</c:v>
                </c:pt>
                <c:pt idx="29">
                  <c:v>11.25</c:v>
                </c:pt>
                <c:pt idx="30">
                  <c:v>11.916666666666666</c:v>
                </c:pt>
                <c:pt idx="31">
                  <c:v>11.2</c:v>
                </c:pt>
                <c:pt idx="32">
                  <c:v>12.333333333333334</c:v>
                </c:pt>
                <c:pt idx="33">
                  <c:v>13.5</c:v>
                </c:pt>
                <c:pt idx="34">
                  <c:v>12.333333333333334</c:v>
                </c:pt>
                <c:pt idx="35">
                  <c:v>12.083333333333334</c:v>
                </c:pt>
                <c:pt idx="36">
                  <c:v>11.4</c:v>
                </c:pt>
                <c:pt idx="37">
                  <c:v>7</c:v>
                </c:pt>
                <c:pt idx="38">
                  <c:v>12.166666666666666</c:v>
                </c:pt>
                <c:pt idx="39">
                  <c:v>12.25</c:v>
                </c:pt>
                <c:pt idx="40">
                  <c:v>13.916666666666666</c:v>
                </c:pt>
                <c:pt idx="41">
                  <c:v>13.083333333333334</c:v>
                </c:pt>
                <c:pt idx="42">
                  <c:v>11.333333333333334</c:v>
                </c:pt>
                <c:pt idx="43">
                  <c:v>9.5</c:v>
                </c:pt>
                <c:pt idx="44">
                  <c:v>9</c:v>
                </c:pt>
                <c:pt idx="45">
                  <c:v>9.375</c:v>
                </c:pt>
                <c:pt idx="46">
                  <c:v>11.75</c:v>
                </c:pt>
                <c:pt idx="47">
                  <c:v>8.3333333333333339</c:v>
                </c:pt>
                <c:pt idx="48">
                  <c:v>9.8333333333333339</c:v>
                </c:pt>
                <c:pt idx="49">
                  <c:v>9.75</c:v>
                </c:pt>
                <c:pt idx="50">
                  <c:v>13.75</c:v>
                </c:pt>
                <c:pt idx="51">
                  <c:v>12.75</c:v>
                </c:pt>
                <c:pt idx="52">
                  <c:v>11.916666666666666</c:v>
                </c:pt>
                <c:pt idx="53">
                  <c:v>10.666666666666666</c:v>
                </c:pt>
                <c:pt idx="54">
                  <c:v>9.5</c:v>
                </c:pt>
                <c:pt idx="55">
                  <c:v>13.75</c:v>
                </c:pt>
              </c:numCache>
            </c:numRef>
          </c:val>
          <c:smooth val="0"/>
        </c:ser>
        <c:ser>
          <c:idx val="1"/>
          <c:order val="1"/>
          <c:tx>
            <c:strRef>
              <c:f>'Liste de données'!$M$1</c:f>
              <c:strCache>
                <c:ptCount val="1"/>
                <c:pt idx="0">
                  <c:v>Moyenne des moyennes</c:v>
                </c:pt>
              </c:strCache>
            </c:strRef>
          </c:tx>
          <c:val>
            <c:numRef>
              <c:f>'Liste de données'!$M$2:$M$57</c:f>
              <c:numCache>
                <c:formatCode>General</c:formatCode>
                <c:ptCount val="56"/>
                <c:pt idx="0">
                  <c:v>10.975744047619047</c:v>
                </c:pt>
                <c:pt idx="1">
                  <c:v>10.975744047619047</c:v>
                </c:pt>
                <c:pt idx="2">
                  <c:v>10.975744047619047</c:v>
                </c:pt>
                <c:pt idx="3">
                  <c:v>10.975744047619047</c:v>
                </c:pt>
                <c:pt idx="4">
                  <c:v>10.975744047619047</c:v>
                </c:pt>
                <c:pt idx="5">
                  <c:v>10.975744047619047</c:v>
                </c:pt>
                <c:pt idx="6">
                  <c:v>10.975744047619047</c:v>
                </c:pt>
                <c:pt idx="7">
                  <c:v>10.975744047619047</c:v>
                </c:pt>
                <c:pt idx="8">
                  <c:v>10.975744047619047</c:v>
                </c:pt>
                <c:pt idx="9">
                  <c:v>10.975744047619047</c:v>
                </c:pt>
                <c:pt idx="10">
                  <c:v>10.975744047619047</c:v>
                </c:pt>
                <c:pt idx="11">
                  <c:v>10.975744047619047</c:v>
                </c:pt>
                <c:pt idx="12">
                  <c:v>10.975744047619047</c:v>
                </c:pt>
                <c:pt idx="13">
                  <c:v>10.975744047619047</c:v>
                </c:pt>
                <c:pt idx="14">
                  <c:v>10.975744047619047</c:v>
                </c:pt>
                <c:pt idx="15">
                  <c:v>10.975744047619047</c:v>
                </c:pt>
                <c:pt idx="16">
                  <c:v>10.975744047619047</c:v>
                </c:pt>
                <c:pt idx="17">
                  <c:v>10.975744047619047</c:v>
                </c:pt>
                <c:pt idx="18">
                  <c:v>10.975744047619047</c:v>
                </c:pt>
                <c:pt idx="19">
                  <c:v>10.975744047619047</c:v>
                </c:pt>
                <c:pt idx="20">
                  <c:v>10.975744047619047</c:v>
                </c:pt>
                <c:pt idx="21">
                  <c:v>10.975744047619047</c:v>
                </c:pt>
                <c:pt idx="22">
                  <c:v>10.975744047619047</c:v>
                </c:pt>
                <c:pt idx="23">
                  <c:v>10.975744047619047</c:v>
                </c:pt>
                <c:pt idx="24">
                  <c:v>10.975744047619047</c:v>
                </c:pt>
                <c:pt idx="25">
                  <c:v>10.975744047619047</c:v>
                </c:pt>
                <c:pt idx="26">
                  <c:v>10.975744047619047</c:v>
                </c:pt>
                <c:pt idx="27">
                  <c:v>10.975744047619047</c:v>
                </c:pt>
                <c:pt idx="28">
                  <c:v>10.975744047619047</c:v>
                </c:pt>
                <c:pt idx="29">
                  <c:v>10.975744047619047</c:v>
                </c:pt>
                <c:pt idx="30">
                  <c:v>10.975744047619047</c:v>
                </c:pt>
                <c:pt idx="31">
                  <c:v>10.975744047619047</c:v>
                </c:pt>
                <c:pt idx="32">
                  <c:v>10.975744047619047</c:v>
                </c:pt>
                <c:pt idx="33">
                  <c:v>10.975744047619047</c:v>
                </c:pt>
                <c:pt idx="34">
                  <c:v>10.975744047619047</c:v>
                </c:pt>
                <c:pt idx="35">
                  <c:v>10.975744047619047</c:v>
                </c:pt>
                <c:pt idx="36">
                  <c:v>10.975744047619047</c:v>
                </c:pt>
                <c:pt idx="37">
                  <c:v>10.975744047619047</c:v>
                </c:pt>
                <c:pt idx="38">
                  <c:v>10.975744047619047</c:v>
                </c:pt>
                <c:pt idx="39">
                  <c:v>10.975744047619047</c:v>
                </c:pt>
                <c:pt idx="40">
                  <c:v>10.975744047619047</c:v>
                </c:pt>
                <c:pt idx="41">
                  <c:v>10.975744047619047</c:v>
                </c:pt>
                <c:pt idx="42">
                  <c:v>10.975744047619047</c:v>
                </c:pt>
                <c:pt idx="43">
                  <c:v>10.975744047619047</c:v>
                </c:pt>
                <c:pt idx="44">
                  <c:v>10.975744047619047</c:v>
                </c:pt>
                <c:pt idx="45">
                  <c:v>10.975744047619047</c:v>
                </c:pt>
                <c:pt idx="46">
                  <c:v>10.975744047619047</c:v>
                </c:pt>
                <c:pt idx="47">
                  <c:v>10.975744047619047</c:v>
                </c:pt>
                <c:pt idx="48">
                  <c:v>10.975744047619047</c:v>
                </c:pt>
                <c:pt idx="49">
                  <c:v>10.975744047619047</c:v>
                </c:pt>
                <c:pt idx="50">
                  <c:v>10.975744047619047</c:v>
                </c:pt>
                <c:pt idx="51">
                  <c:v>10.975744047619047</c:v>
                </c:pt>
                <c:pt idx="52">
                  <c:v>10.975744047619047</c:v>
                </c:pt>
                <c:pt idx="53">
                  <c:v>10.975744047619047</c:v>
                </c:pt>
                <c:pt idx="54">
                  <c:v>10.975744047619047</c:v>
                </c:pt>
                <c:pt idx="55">
                  <c:v>10.975744047619047</c:v>
                </c:pt>
              </c:numCache>
            </c:numRef>
          </c:val>
          <c:smooth val="0"/>
        </c:ser>
        <c:dLbls>
          <c:showLegendKey val="0"/>
          <c:showVal val="0"/>
          <c:showCatName val="0"/>
          <c:showSerName val="0"/>
          <c:showPercent val="0"/>
          <c:showBubbleSize val="0"/>
        </c:dLbls>
        <c:marker val="1"/>
        <c:smooth val="0"/>
        <c:axId val="97798784"/>
        <c:axId val="97808768"/>
      </c:lineChart>
      <c:catAx>
        <c:axId val="97798784"/>
        <c:scaling>
          <c:orientation val="minMax"/>
        </c:scaling>
        <c:delete val="0"/>
        <c:axPos val="b"/>
        <c:majorTickMark val="out"/>
        <c:minorTickMark val="none"/>
        <c:tickLblPos val="nextTo"/>
        <c:crossAx val="97808768"/>
        <c:crosses val="autoZero"/>
        <c:auto val="1"/>
        <c:lblAlgn val="ctr"/>
        <c:lblOffset val="100"/>
        <c:noMultiLvlLbl val="0"/>
      </c:catAx>
      <c:valAx>
        <c:axId val="97808768"/>
        <c:scaling>
          <c:orientation val="minMax"/>
        </c:scaling>
        <c:delete val="0"/>
        <c:axPos val="l"/>
        <c:majorGridlines/>
        <c:numFmt formatCode="General" sourceLinked="1"/>
        <c:majorTickMark val="out"/>
        <c:minorTickMark val="none"/>
        <c:tickLblPos val="nextTo"/>
        <c:crossAx val="97798784"/>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20</xdr:col>
      <xdr:colOff>23814</xdr:colOff>
      <xdr:row>12</xdr:row>
      <xdr:rowOff>142874</xdr:rowOff>
    </xdr:from>
    <xdr:to>
      <xdr:col>28</xdr:col>
      <xdr:colOff>11906</xdr:colOff>
      <xdr:row>39</xdr:row>
      <xdr:rowOff>154780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mastertai" refreshedDate="43503.63579375" createdVersion="4" refreshedVersion="4" minRefreshableVersion="3" recordCount="56">
  <cacheSource type="worksheet">
    <worksheetSource name="=Etudiant"/>
  </cacheSource>
  <cacheFields count="18">
    <cacheField name="Etudiant" numFmtId="0">
      <sharedItems/>
    </cacheField>
    <cacheField name="Département" numFmtId="0">
      <sharedItems count="3">
        <s v="QLIO"/>
        <s v="GACO"/>
        <s v="DUSA"/>
      </sharedItems>
    </cacheField>
    <cacheField name="Module" numFmtId="0">
      <sharedItems count="2">
        <s v="M 09"/>
        <s v="M 04"/>
      </sharedItems>
    </cacheField>
    <cacheField name="Note 1" numFmtId="0">
      <sharedItems containsString="0" containsBlank="1" containsNumber="1" minValue="2" maxValue="15.5" count="21">
        <n v="11"/>
        <n v="8"/>
        <n v="15.5"/>
        <m/>
        <n v="10.5"/>
        <n v="12.5"/>
        <n v="14"/>
        <n v="9.5"/>
        <n v="6"/>
        <n v="12"/>
        <n v="7"/>
        <n v="10"/>
        <n v="5.5"/>
        <n v="13"/>
        <n v="2"/>
        <n v="7.5"/>
        <n v="9"/>
        <n v="13.5"/>
        <n v="4"/>
        <n v="5"/>
        <n v="6.5"/>
      </sharedItems>
    </cacheField>
    <cacheField name="Note 2" numFmtId="0">
      <sharedItems containsString="0" containsBlank="1" containsNumber="1" minValue="4" maxValue="16.5" count="22">
        <n v="16.5"/>
        <n v="13.5"/>
        <n v="14.5"/>
        <n v="8"/>
        <n v="10.5"/>
        <n v="12.5"/>
        <n v="16"/>
        <n v="7.5"/>
        <n v="4"/>
        <n v="10"/>
        <n v="11"/>
        <n v="11.5"/>
        <n v="7"/>
        <n v="12"/>
        <n v="6"/>
        <m/>
        <n v="15.5"/>
        <n v="13"/>
        <n v="14"/>
        <n v="9"/>
        <n v="8.5"/>
        <n v="15"/>
      </sharedItems>
    </cacheField>
    <cacheField name="Note 3" numFmtId="0">
      <sharedItems containsString="0" containsBlank="1" containsNumber="1" minValue="2" maxValue="15"/>
    </cacheField>
    <cacheField name="Note 4" numFmtId="0">
      <sharedItems containsString="0" containsBlank="1" containsNumber="1" containsInteger="1" minValue="13" maxValue="16"/>
    </cacheField>
    <cacheField name="Note 5" numFmtId="0">
      <sharedItems containsString="0" containsBlank="1" containsNumber="1" containsInteger="1" minValue="3" maxValue="15"/>
    </cacheField>
    <cacheField name="Note 6" numFmtId="0">
      <sharedItems containsString="0" containsBlank="1" containsNumber="1" containsInteger="1" minValue="0" maxValue="17"/>
    </cacheField>
    <cacheField name="Max" numFmtId="0">
      <sharedItems containsSemiMixedTypes="0" containsString="0" containsNumber="1" minValue="2" maxValue="17"/>
    </cacheField>
    <cacheField name="Min" numFmtId="0">
      <sharedItems containsSemiMixedTypes="0" containsString="0" containsNumber="1" minValue="0" maxValue="12"/>
    </cacheField>
    <cacheField name="Moyenne" numFmtId="0">
      <sharedItems containsSemiMixedTypes="0" containsString="0" containsNumber="1" minValue="2" maxValue="13.916666666666666"/>
    </cacheField>
    <cacheField name="Moyenne des moyennes" numFmtId="0">
      <sharedItems containsSemiMixedTypes="0" containsString="0" containsNumber="1" minValue="10.975744047619047" maxValue="10.975744047619047"/>
    </cacheField>
    <cacheField name="Nombre d'absences" numFmtId="0">
      <sharedItems containsSemiMixedTypes="0" containsString="0" containsNumber="1" containsInteger="1" minValue="0" maxValue="5"/>
    </cacheField>
    <cacheField name="Rang" numFmtId="0">
      <sharedItems containsSemiMixedTypes="0" containsString="0" containsNumber="1" containsInteger="1" minValue="1" maxValue="56"/>
    </cacheField>
    <cacheField name="Moyenne 1" numFmtId="0">
      <sharedItems containsSemiMixedTypes="0" containsString="0" containsNumber="1" minValue="2" maxValue="14.916666666666666"/>
    </cacheField>
    <cacheField name="Moyenne 2" numFmtId="0">
      <sharedItems containsSemiMixedTypes="0" containsString="0" containsNumber="1" minValue="2" maxValue="14.75"/>
    </cacheField>
    <cacheField name="Nombre de coupures" numFmtId="0">
      <sharedItems containsString="0" containsBlank="1" containsNumber="1" containsInteger="1" minValue="0" maxValue="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56">
  <r>
    <s v="Etudiant 1"/>
    <x v="0"/>
    <x v="0"/>
    <x v="0"/>
    <x v="0"/>
    <n v="13.5"/>
    <n v="13"/>
    <n v="10"/>
    <n v="15"/>
    <n v="16.5"/>
    <n v="10"/>
    <n v="13.166666666666666"/>
    <n v="10.975744047619047"/>
    <n v="0"/>
    <n v="7"/>
    <n v="14.166666666666666"/>
    <n v="13.166666666666666"/>
    <m/>
  </r>
  <r>
    <s v="Etudiant 2"/>
    <x v="0"/>
    <x v="1"/>
    <x v="1"/>
    <x v="1"/>
    <n v="10"/>
    <n v="14"/>
    <n v="10"/>
    <n v="13"/>
    <n v="14"/>
    <n v="8"/>
    <n v="11.416666666666666"/>
    <n v="10.975744047619047"/>
    <n v="0"/>
    <n v="25"/>
    <n v="12.416666666666666"/>
    <n v="11.416666666666666"/>
    <n v="0"/>
  </r>
  <r>
    <s v="Etudiant 3"/>
    <x v="0"/>
    <x v="0"/>
    <x v="0"/>
    <x v="1"/>
    <n v="12"/>
    <n v="13"/>
    <n v="11"/>
    <n v="13"/>
    <n v="13.5"/>
    <n v="11"/>
    <n v="12.25"/>
    <n v="10.975744047619047"/>
    <n v="0"/>
    <n v="15"/>
    <n v="13.25"/>
    <n v="14.25"/>
    <n v="0"/>
  </r>
  <r>
    <s v="Etudiant 4"/>
    <x v="0"/>
    <x v="1"/>
    <x v="2"/>
    <x v="2"/>
    <m/>
    <n v="13"/>
    <n v="7"/>
    <n v="16"/>
    <n v="16"/>
    <n v="7"/>
    <n v="13.2"/>
    <n v="10.975744047619047"/>
    <n v="1"/>
    <n v="6"/>
    <n v="13.2"/>
    <n v="13.2"/>
    <n v="0"/>
  </r>
  <r>
    <s v="Etudiant 5"/>
    <x v="1"/>
    <x v="0"/>
    <x v="3"/>
    <x v="1"/>
    <n v="14.5"/>
    <n v="15"/>
    <n v="9"/>
    <n v="12"/>
    <n v="15"/>
    <n v="9"/>
    <n v="12.8"/>
    <n v="10.975744047619047"/>
    <n v="1"/>
    <n v="10"/>
    <n v="12.8"/>
    <n v="12.8"/>
    <n v="0"/>
  </r>
  <r>
    <s v="Etudiant 6"/>
    <x v="1"/>
    <x v="1"/>
    <x v="4"/>
    <x v="3"/>
    <n v="11.5"/>
    <n v="16"/>
    <n v="8"/>
    <n v="12"/>
    <n v="16"/>
    <n v="8"/>
    <n v="11"/>
    <n v="10.975744047619047"/>
    <n v="0"/>
    <n v="32"/>
    <n v="12"/>
    <n v="11"/>
    <n v="0"/>
  </r>
  <r>
    <s v="Etudiant 7"/>
    <x v="2"/>
    <x v="0"/>
    <x v="5"/>
    <x v="4"/>
    <n v="12.5"/>
    <n v="15"/>
    <n v="8"/>
    <n v="10"/>
    <n v="15"/>
    <n v="8"/>
    <n v="11.416666666666666"/>
    <n v="10.975744047619047"/>
    <n v="0"/>
    <n v="25"/>
    <n v="12.416666666666666"/>
    <n v="11.416666666666666"/>
    <n v="0"/>
  </r>
  <r>
    <s v="Etudiant 8"/>
    <x v="1"/>
    <x v="1"/>
    <x v="1"/>
    <x v="5"/>
    <n v="7.5"/>
    <n v="13"/>
    <n v="9"/>
    <n v="9"/>
    <n v="13"/>
    <n v="7.5"/>
    <n v="9.8333333333333339"/>
    <n v="10.975744047619047"/>
    <n v="0"/>
    <n v="40"/>
    <n v="10.833333333333334"/>
    <n v="9.8333333333333339"/>
    <n v="1"/>
  </r>
  <r>
    <s v="Etudiant 9"/>
    <x v="1"/>
    <x v="0"/>
    <x v="6"/>
    <x v="6"/>
    <n v="13"/>
    <n v="14"/>
    <n v="9"/>
    <n v="12"/>
    <n v="16"/>
    <n v="9"/>
    <n v="13"/>
    <n v="10.975744047619047"/>
    <n v="0"/>
    <n v="9"/>
    <n v="14"/>
    <n v="13"/>
    <n v="1"/>
  </r>
  <r>
    <s v="Etudiant 10"/>
    <x v="0"/>
    <x v="1"/>
    <x v="1"/>
    <x v="7"/>
    <n v="8.5"/>
    <n v="14"/>
    <n v="8"/>
    <n v="12"/>
    <n v="14"/>
    <n v="7.5"/>
    <n v="9.6666666666666661"/>
    <n v="10.975744047619047"/>
    <n v="0"/>
    <n v="43"/>
    <n v="10.666666666666666"/>
    <n v="9.6666666666666661"/>
    <n v="1"/>
  </r>
  <r>
    <s v="Etudiant 11"/>
    <x v="0"/>
    <x v="0"/>
    <x v="7"/>
    <x v="2"/>
    <n v="2"/>
    <n v="14"/>
    <n v="8"/>
    <n v="12"/>
    <n v="14.5"/>
    <n v="2"/>
    <n v="10"/>
    <n v="10.975744047619047"/>
    <n v="0"/>
    <n v="39"/>
    <n v="11"/>
    <n v="10"/>
    <n v="0"/>
  </r>
  <r>
    <s v="Etudiant 12"/>
    <x v="0"/>
    <x v="1"/>
    <x v="8"/>
    <x v="8"/>
    <m/>
    <n v="14"/>
    <m/>
    <m/>
    <n v="14"/>
    <n v="4"/>
    <n v="8"/>
    <n v="10.975744047619047"/>
    <n v="3"/>
    <n v="54"/>
    <n v="8"/>
    <n v="8"/>
    <n v="0"/>
  </r>
  <r>
    <s v="Etudiant 13"/>
    <x v="0"/>
    <x v="0"/>
    <x v="9"/>
    <x v="9"/>
    <m/>
    <n v="15"/>
    <n v="9"/>
    <n v="0"/>
    <n v="15"/>
    <n v="0"/>
    <n v="9.1999999999999993"/>
    <n v="10.975744047619047"/>
    <n v="1"/>
    <n v="50"/>
    <n v="9.1999999999999993"/>
    <n v="9.1999999999999993"/>
    <n v="0"/>
  </r>
  <r>
    <s v="Etudiant 14"/>
    <x v="2"/>
    <x v="1"/>
    <x v="10"/>
    <x v="7"/>
    <n v="9"/>
    <n v="14"/>
    <n v="9"/>
    <n v="14"/>
    <n v="14"/>
    <n v="7"/>
    <n v="10.083333333333334"/>
    <n v="10.975744047619047"/>
    <n v="0"/>
    <n v="38"/>
    <n v="11.083333333333334"/>
    <n v="10.083333333333334"/>
    <n v="0"/>
  </r>
  <r>
    <s v="Etudiant 15"/>
    <x v="1"/>
    <x v="0"/>
    <x v="1"/>
    <x v="7"/>
    <n v="10.5"/>
    <n v="14"/>
    <n v="9"/>
    <n v="12"/>
    <n v="14"/>
    <n v="7.5"/>
    <n v="10.166666666666666"/>
    <n v="10.975744047619047"/>
    <n v="0"/>
    <n v="37"/>
    <n v="11.166666666666666"/>
    <n v="10.166666666666666"/>
    <n v="0"/>
  </r>
  <r>
    <s v="Etudiant 16"/>
    <x v="1"/>
    <x v="1"/>
    <x v="11"/>
    <x v="10"/>
    <n v="12.5"/>
    <n v="13"/>
    <n v="9"/>
    <n v="12"/>
    <n v="13"/>
    <n v="9"/>
    <n v="11.25"/>
    <n v="10.975744047619047"/>
    <n v="0"/>
    <n v="29"/>
    <n v="12.25"/>
    <n v="11.25"/>
    <n v="1"/>
  </r>
  <r>
    <s v="Etudiant 17"/>
    <x v="0"/>
    <x v="0"/>
    <x v="12"/>
    <x v="11"/>
    <n v="9.5"/>
    <n v="13"/>
    <n v="8"/>
    <n v="9"/>
    <n v="13"/>
    <n v="5.5"/>
    <n v="9.4166666666666661"/>
    <n v="10.975744047619047"/>
    <n v="0"/>
    <n v="48"/>
    <n v="10.416666666666666"/>
    <n v="9.4166666666666661"/>
    <n v="1"/>
  </r>
  <r>
    <s v="Etudiant 18"/>
    <x v="0"/>
    <x v="1"/>
    <x v="13"/>
    <x v="1"/>
    <n v="14.5"/>
    <n v="15"/>
    <n v="11"/>
    <n v="13"/>
    <n v="15"/>
    <n v="11"/>
    <n v="13.333333333333334"/>
    <n v="10.975744047619047"/>
    <n v="0"/>
    <n v="5"/>
    <n v="14.333333333333334"/>
    <n v="13.333333333333334"/>
    <n v="1"/>
  </r>
  <r>
    <s v="Etudiant 19"/>
    <x v="0"/>
    <x v="0"/>
    <x v="1"/>
    <x v="9"/>
    <n v="12"/>
    <n v="14"/>
    <n v="9"/>
    <m/>
    <n v="14"/>
    <n v="8"/>
    <n v="10.6"/>
    <n v="10.975744047619047"/>
    <n v="1"/>
    <n v="36"/>
    <n v="10.6"/>
    <n v="10.6"/>
    <n v="1"/>
  </r>
  <r>
    <s v="Etudiant 20"/>
    <x v="0"/>
    <x v="1"/>
    <x v="7"/>
    <x v="12"/>
    <n v="10"/>
    <n v="14"/>
    <n v="8"/>
    <n v="9"/>
    <n v="14"/>
    <n v="7"/>
    <n v="9.5833333333333339"/>
    <n v="10.975744047619047"/>
    <n v="0"/>
    <n v="45"/>
    <n v="10.583333333333334"/>
    <n v="9.5833333333333339"/>
    <n v="0"/>
  </r>
  <r>
    <s v="Etudiant 21"/>
    <x v="1"/>
    <x v="0"/>
    <x v="5"/>
    <x v="13"/>
    <n v="10"/>
    <n v="13"/>
    <n v="9"/>
    <n v="13"/>
    <n v="13"/>
    <n v="9"/>
    <n v="11.583333333333334"/>
    <n v="10.975744047619047"/>
    <n v="0"/>
    <n v="24"/>
    <n v="12.583333333333334"/>
    <n v="11.583333333333334"/>
    <n v="1"/>
  </r>
  <r>
    <s v="Etudiant 22"/>
    <x v="1"/>
    <x v="1"/>
    <x v="7"/>
    <x v="2"/>
    <n v="13"/>
    <n v="14"/>
    <n v="10"/>
    <n v="14"/>
    <n v="14.5"/>
    <n v="9.5"/>
    <n v="12.5"/>
    <n v="10.975744047619047"/>
    <n v="0"/>
    <n v="12"/>
    <n v="13.5"/>
    <n v="14.5"/>
    <n v="0"/>
  </r>
  <r>
    <s v="Etudiant 23"/>
    <x v="2"/>
    <x v="0"/>
    <x v="1"/>
    <x v="14"/>
    <n v="10"/>
    <n v="13"/>
    <n v="9"/>
    <n v="12"/>
    <n v="13"/>
    <n v="6"/>
    <n v="9.6666666666666661"/>
    <n v="10.975744047619047"/>
    <n v="0"/>
    <n v="43"/>
    <n v="10.666666666666666"/>
    <n v="9.6666666666666661"/>
    <n v="1"/>
  </r>
  <r>
    <s v="Etudiant 24"/>
    <x v="0"/>
    <x v="1"/>
    <x v="14"/>
    <x v="15"/>
    <m/>
    <m/>
    <m/>
    <m/>
    <n v="2"/>
    <n v="2"/>
    <n v="2"/>
    <n v="10.975744047619047"/>
    <n v="5"/>
    <n v="56"/>
    <n v="2"/>
    <n v="2"/>
    <n v="0"/>
  </r>
  <r>
    <s v="Etudiant 25"/>
    <x v="0"/>
    <x v="0"/>
    <x v="12"/>
    <x v="7"/>
    <n v="12"/>
    <n v="13"/>
    <n v="3"/>
    <n v="10"/>
    <n v="13"/>
    <n v="3"/>
    <n v="8.5"/>
    <n v="10.975744047619047"/>
    <n v="0"/>
    <n v="52"/>
    <n v="9.5"/>
    <n v="8.5"/>
    <n v="0"/>
  </r>
  <r>
    <s v="Etudiant 26"/>
    <x v="0"/>
    <x v="1"/>
    <x v="3"/>
    <x v="5"/>
    <n v="15"/>
    <n v="13"/>
    <n v="7"/>
    <n v="11"/>
    <n v="15"/>
    <n v="7"/>
    <n v="11.7"/>
    <n v="10.975744047619047"/>
    <n v="1"/>
    <n v="23"/>
    <n v="11.7"/>
    <n v="11.7"/>
    <n v="1"/>
  </r>
  <r>
    <s v="Etudiant 27"/>
    <x v="1"/>
    <x v="0"/>
    <x v="7"/>
    <x v="10"/>
    <n v="12"/>
    <n v="13"/>
    <n v="9"/>
    <n v="10"/>
    <n v="13"/>
    <n v="9"/>
    <n v="10.75"/>
    <n v="10.975744047619047"/>
    <n v="0"/>
    <n v="34"/>
    <n v="11.75"/>
    <n v="10.75"/>
    <n v="1"/>
  </r>
  <r>
    <s v="Etudiant 28"/>
    <x v="1"/>
    <x v="1"/>
    <x v="15"/>
    <x v="10"/>
    <n v="12.5"/>
    <n v="14"/>
    <n v="10"/>
    <n v="11"/>
    <n v="14"/>
    <n v="7.5"/>
    <n v="11"/>
    <n v="10.975744047619047"/>
    <n v="0"/>
    <n v="32"/>
    <n v="12"/>
    <n v="11"/>
    <n v="1"/>
  </r>
  <r>
    <s v="Etudiant 29"/>
    <x v="0"/>
    <x v="0"/>
    <x v="4"/>
    <x v="9"/>
    <n v="13"/>
    <n v="16"/>
    <n v="9"/>
    <n v="13"/>
    <n v="16"/>
    <n v="9"/>
    <n v="11.916666666666666"/>
    <n v="10.975744047619047"/>
    <n v="0"/>
    <n v="19"/>
    <n v="12.916666666666666"/>
    <n v="11.916666666666666"/>
    <n v="0"/>
  </r>
  <r>
    <s v="Etudiant 30"/>
    <x v="0"/>
    <x v="1"/>
    <x v="11"/>
    <x v="13"/>
    <n v="10.5"/>
    <n v="15"/>
    <n v="7"/>
    <n v="13"/>
    <n v="15"/>
    <n v="7"/>
    <n v="11.25"/>
    <n v="10.975744047619047"/>
    <n v="0"/>
    <n v="29"/>
    <n v="12.25"/>
    <n v="11.25"/>
    <n v="0"/>
  </r>
  <r>
    <s v="Etudiant 31"/>
    <x v="0"/>
    <x v="0"/>
    <x v="11"/>
    <x v="16"/>
    <n v="13"/>
    <n v="13"/>
    <n v="10"/>
    <n v="10"/>
    <n v="15.5"/>
    <n v="10"/>
    <n v="11.916666666666666"/>
    <n v="10.975744047619047"/>
    <n v="0"/>
    <n v="19"/>
    <n v="12.916666666666666"/>
    <n v="11.916666666666666"/>
    <n v="0"/>
  </r>
  <r>
    <s v="Etudiant 32"/>
    <x v="0"/>
    <x v="1"/>
    <x v="15"/>
    <x v="15"/>
    <n v="11.5"/>
    <n v="16"/>
    <n v="9"/>
    <n v="12"/>
    <n v="16"/>
    <n v="7.5"/>
    <n v="11.2"/>
    <n v="10.975744047619047"/>
    <n v="1"/>
    <n v="31"/>
    <n v="11.2"/>
    <n v="11.2"/>
    <n v="0"/>
  </r>
  <r>
    <s v="Etudiant 33"/>
    <x v="2"/>
    <x v="0"/>
    <x v="13"/>
    <x v="17"/>
    <n v="12"/>
    <n v="15"/>
    <n v="10"/>
    <n v="11"/>
    <n v="15"/>
    <n v="10"/>
    <n v="12.333333333333334"/>
    <n v="10.975744047619047"/>
    <n v="0"/>
    <n v="13"/>
    <n v="13.333333333333334"/>
    <n v="12.333333333333334"/>
    <n v="0"/>
  </r>
  <r>
    <s v="Etudiant 34"/>
    <x v="1"/>
    <x v="1"/>
    <x v="16"/>
    <x v="17"/>
    <n v="13"/>
    <n v="14"/>
    <n v="15"/>
    <n v="17"/>
    <n v="17"/>
    <n v="9"/>
    <n v="13.5"/>
    <n v="10.975744047619047"/>
    <n v="0"/>
    <n v="4"/>
    <n v="14.5"/>
    <n v="13.5"/>
    <n v="0"/>
  </r>
  <r>
    <s v="Etudiant 35"/>
    <x v="1"/>
    <x v="0"/>
    <x v="13"/>
    <x v="6"/>
    <n v="12"/>
    <n v="13"/>
    <n v="8"/>
    <n v="12"/>
    <n v="16"/>
    <n v="8"/>
    <n v="12.333333333333334"/>
    <n v="10.975744047619047"/>
    <n v="0"/>
    <n v="13"/>
    <n v="13.333333333333334"/>
    <n v="12.333333333333334"/>
    <n v="0"/>
  </r>
  <r>
    <s v="Etudiant 36"/>
    <x v="1"/>
    <x v="1"/>
    <x v="13"/>
    <x v="18"/>
    <n v="10.5"/>
    <n v="14"/>
    <n v="9"/>
    <n v="12"/>
    <n v="14"/>
    <n v="9"/>
    <n v="12.083333333333334"/>
    <n v="10.975744047619047"/>
    <n v="0"/>
    <n v="18"/>
    <n v="13.083333333333334"/>
    <n v="12.083333333333334"/>
    <n v="0"/>
  </r>
  <r>
    <s v="Etudiant 37"/>
    <x v="0"/>
    <x v="0"/>
    <x v="3"/>
    <x v="14"/>
    <n v="11"/>
    <n v="16"/>
    <n v="10"/>
    <n v="14"/>
    <n v="16"/>
    <n v="6"/>
    <n v="11.4"/>
    <n v="10.975744047619047"/>
    <n v="1"/>
    <n v="27"/>
    <n v="11.4"/>
    <n v="11.4"/>
    <n v="0"/>
  </r>
  <r>
    <s v="Etudiant 38"/>
    <x v="0"/>
    <x v="1"/>
    <x v="16"/>
    <x v="12"/>
    <n v="7"/>
    <n v="13"/>
    <n v="6"/>
    <n v="0"/>
    <n v="13"/>
    <n v="0"/>
    <n v="7"/>
    <n v="10.975744047619047"/>
    <n v="0"/>
    <n v="55"/>
    <n v="8"/>
    <n v="7"/>
    <n v="1"/>
  </r>
  <r>
    <s v="Etudiant 39"/>
    <x v="0"/>
    <x v="0"/>
    <x v="11"/>
    <x v="1"/>
    <n v="12.5"/>
    <n v="14"/>
    <n v="10"/>
    <n v="13"/>
    <n v="14"/>
    <n v="10"/>
    <n v="12.166666666666666"/>
    <n v="10.975744047619047"/>
    <n v="0"/>
    <n v="17"/>
    <n v="13.166666666666666"/>
    <n v="14.166666666666666"/>
    <n v="1"/>
  </r>
  <r>
    <s v="Etudiant 40"/>
    <x v="0"/>
    <x v="1"/>
    <x v="17"/>
    <x v="1"/>
    <n v="12.5"/>
    <n v="13"/>
    <n v="9"/>
    <n v="12"/>
    <n v="13.5"/>
    <n v="9"/>
    <n v="12.25"/>
    <n v="10.975744047619047"/>
    <n v="0"/>
    <n v="15"/>
    <n v="13.25"/>
    <n v="12.25"/>
    <n v="0"/>
  </r>
  <r>
    <s v="Etudiant 41"/>
    <x v="1"/>
    <x v="0"/>
    <x v="5"/>
    <x v="2"/>
    <n v="14.5"/>
    <n v="16"/>
    <n v="12"/>
    <n v="14"/>
    <n v="16"/>
    <n v="12"/>
    <n v="13.916666666666666"/>
    <n v="10.975744047619047"/>
    <n v="0"/>
    <n v="1"/>
    <n v="14.916666666666666"/>
    <n v="13.916666666666666"/>
    <n v="0"/>
  </r>
  <r>
    <s v="Etudiant 42"/>
    <x v="1"/>
    <x v="1"/>
    <x v="6"/>
    <x v="18"/>
    <n v="12.5"/>
    <n v="16"/>
    <n v="13"/>
    <n v="9"/>
    <n v="16"/>
    <n v="9"/>
    <n v="13.083333333333334"/>
    <n v="10.975744047619047"/>
    <n v="0"/>
    <n v="8"/>
    <n v="14.083333333333334"/>
    <n v="13.083333333333334"/>
    <n v="0"/>
  </r>
  <r>
    <s v="Etudiant 43"/>
    <x v="1"/>
    <x v="0"/>
    <x v="0"/>
    <x v="3"/>
    <n v="11"/>
    <n v="16"/>
    <n v="10"/>
    <n v="12"/>
    <n v="16"/>
    <n v="8"/>
    <n v="11.333333333333334"/>
    <n v="10.975744047619047"/>
    <n v="0"/>
    <n v="28"/>
    <n v="12.333333333333334"/>
    <n v="11.333333333333334"/>
    <n v="0"/>
  </r>
  <r>
    <s v="Etudiant 44"/>
    <x v="0"/>
    <x v="1"/>
    <x v="18"/>
    <x v="19"/>
    <n v="11"/>
    <n v="13"/>
    <n v="7"/>
    <n v="13"/>
    <n v="13"/>
    <n v="4"/>
    <n v="9.5"/>
    <n v="10.975744047619047"/>
    <n v="0"/>
    <n v="46"/>
    <n v="10.5"/>
    <n v="9.5"/>
    <n v="1"/>
  </r>
  <r>
    <s v="Etudiant 45"/>
    <x v="0"/>
    <x v="0"/>
    <x v="19"/>
    <x v="3"/>
    <m/>
    <n v="14"/>
    <m/>
    <m/>
    <n v="14"/>
    <n v="5"/>
    <n v="9"/>
    <n v="10.975744047619047"/>
    <n v="3"/>
    <n v="51"/>
    <n v="9"/>
    <n v="9"/>
    <n v="0"/>
  </r>
  <r>
    <s v="Etudiant 46"/>
    <x v="0"/>
    <x v="1"/>
    <x v="3"/>
    <x v="7"/>
    <m/>
    <n v="13"/>
    <n v="8"/>
    <n v="9"/>
    <n v="13"/>
    <n v="7.5"/>
    <n v="9.375"/>
    <n v="10.975744047619047"/>
    <n v="2"/>
    <n v="49"/>
    <n v="9.375"/>
    <n v="9.375"/>
    <n v="0"/>
  </r>
  <r>
    <s v="Etudiant 47"/>
    <x v="0"/>
    <x v="0"/>
    <x v="9"/>
    <x v="17"/>
    <n v="12.5"/>
    <n v="13"/>
    <n v="9"/>
    <n v="11"/>
    <n v="13"/>
    <n v="9"/>
    <n v="11.75"/>
    <n v="10.975744047619047"/>
    <n v="0"/>
    <n v="22"/>
    <n v="12.75"/>
    <n v="11.75"/>
    <n v="1"/>
  </r>
  <r>
    <s v="Etudiant 48"/>
    <x v="1"/>
    <x v="1"/>
    <x v="1"/>
    <x v="14"/>
    <n v="8"/>
    <n v="13"/>
    <n v="7"/>
    <n v="8"/>
    <n v="13"/>
    <n v="6"/>
    <n v="8.3333333333333339"/>
    <n v="10.975744047619047"/>
    <n v="0"/>
    <n v="53"/>
    <n v="9.3333333333333339"/>
    <n v="8.3333333333333339"/>
    <n v="1"/>
  </r>
  <r>
    <s v="Etudiant 49"/>
    <x v="1"/>
    <x v="0"/>
    <x v="10"/>
    <x v="10"/>
    <n v="8"/>
    <n v="14"/>
    <n v="8"/>
    <n v="11"/>
    <n v="14"/>
    <n v="7"/>
    <n v="9.8333333333333339"/>
    <n v="10.975744047619047"/>
    <n v="0"/>
    <n v="40"/>
    <n v="10.833333333333334"/>
    <n v="9.8333333333333339"/>
    <n v="0"/>
  </r>
  <r>
    <s v="Etudiant 50"/>
    <x v="1"/>
    <x v="1"/>
    <x v="1"/>
    <x v="20"/>
    <n v="10"/>
    <n v="14"/>
    <n v="8"/>
    <n v="10"/>
    <n v="14"/>
    <n v="8"/>
    <n v="9.75"/>
    <n v="10.975744047619047"/>
    <n v="0"/>
    <n v="42"/>
    <n v="10.75"/>
    <n v="9.75"/>
    <n v="0"/>
  </r>
  <r>
    <s v="Etudiant 51"/>
    <x v="2"/>
    <x v="0"/>
    <x v="5"/>
    <x v="21"/>
    <n v="15"/>
    <n v="14"/>
    <n v="12"/>
    <n v="14"/>
    <n v="15"/>
    <n v="12"/>
    <n v="13.75"/>
    <n v="10.975744047619047"/>
    <n v="0"/>
    <n v="2"/>
    <n v="14.75"/>
    <n v="13.75"/>
    <n v="1"/>
  </r>
  <r>
    <s v="Etudiant 52"/>
    <x v="2"/>
    <x v="1"/>
    <x v="9"/>
    <x v="17"/>
    <n v="13.5"/>
    <n v="14"/>
    <n v="11"/>
    <n v="13"/>
    <n v="14"/>
    <n v="11"/>
    <n v="12.75"/>
    <n v="10.975744047619047"/>
    <n v="0"/>
    <n v="11"/>
    <n v="13.75"/>
    <n v="14.75"/>
    <n v="0"/>
  </r>
  <r>
    <s v="Etudiant 53"/>
    <x v="0"/>
    <x v="0"/>
    <x v="11"/>
    <x v="16"/>
    <n v="13"/>
    <n v="13"/>
    <n v="10"/>
    <n v="10"/>
    <n v="15.5"/>
    <n v="10"/>
    <n v="11.916666666666666"/>
    <n v="10.975744047619047"/>
    <n v="0"/>
    <n v="19"/>
    <n v="12.916666666666666"/>
    <n v="11.916666666666666"/>
    <n v="0"/>
  </r>
  <r>
    <s v="Etudiant 54"/>
    <x v="0"/>
    <x v="1"/>
    <x v="0"/>
    <x v="19"/>
    <n v="11"/>
    <n v="13"/>
    <n v="7"/>
    <n v="13"/>
    <n v="13"/>
    <n v="7"/>
    <n v="10.666666666666666"/>
    <n v="10.975744047619047"/>
    <n v="0"/>
    <n v="35"/>
    <n v="11.666666666666666"/>
    <n v="10.666666666666666"/>
    <n v="1"/>
  </r>
  <r>
    <s v="Etudiant 55"/>
    <x v="0"/>
    <x v="0"/>
    <x v="20"/>
    <x v="3"/>
    <m/>
    <n v="14"/>
    <m/>
    <m/>
    <n v="14"/>
    <n v="6.5"/>
    <n v="9.5"/>
    <n v="10.975744047619047"/>
    <n v="3"/>
    <n v="46"/>
    <n v="9.5"/>
    <n v="9.5"/>
    <n v="0"/>
  </r>
  <r>
    <s v="Etudiant 56"/>
    <x v="0"/>
    <x v="1"/>
    <x v="5"/>
    <x v="21"/>
    <n v="15"/>
    <n v="14"/>
    <n v="12"/>
    <n v="14"/>
    <n v="15"/>
    <n v="12"/>
    <n v="13.75"/>
    <n v="10.975744047619047"/>
    <n v="0"/>
    <n v="2"/>
    <n v="14.75"/>
    <n v="13.75"/>
    <n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location ref="A3:E13" firstHeaderRow="0" firstDataRow="1" firstDataCol="1"/>
  <pivotFields count="18">
    <pivotField showAll="0"/>
    <pivotField axis="axisRow" dataField="1" showAll="0">
      <items count="4">
        <item x="2"/>
        <item x="1"/>
        <item x="0"/>
        <item t="default"/>
      </items>
    </pivotField>
    <pivotField axis="axisRow" dataField="1" showAll="0">
      <items count="3">
        <item x="1"/>
        <item x="0"/>
        <item t="default"/>
      </items>
    </pivotField>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2">
    <field x="1"/>
    <field x="2"/>
  </rowFields>
  <rowItems count="10">
    <i>
      <x/>
    </i>
    <i r="1">
      <x/>
    </i>
    <i r="1">
      <x v="1"/>
    </i>
    <i>
      <x v="1"/>
    </i>
    <i r="1">
      <x/>
    </i>
    <i r="1">
      <x v="1"/>
    </i>
    <i>
      <x v="2"/>
    </i>
    <i r="1">
      <x/>
    </i>
    <i r="1">
      <x v="1"/>
    </i>
    <i t="grand">
      <x/>
    </i>
  </rowItems>
  <colFields count="1">
    <field x="-2"/>
  </colFields>
  <colItems count="4">
    <i>
      <x/>
    </i>
    <i i="1">
      <x v="1"/>
    </i>
    <i i="2">
      <x v="2"/>
    </i>
    <i i="3">
      <x v="3"/>
    </i>
  </colItems>
  <dataFields count="4">
    <dataField name="Nombre de Département" fld="1" subtotal="count" baseField="0" baseItem="0"/>
    <dataField name="Nombre de Module" fld="2" subtotal="count" baseField="0" baseItem="0"/>
    <dataField name="Moyenne de Note 1" fld="3" subtotal="average" baseField="2" baseItem="1"/>
    <dataField name="Moyenne de Note 2" fld="4" subtotal="average" baseField="2" baseItem="1"/>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13"/>
  <sheetViews>
    <sheetView workbookViewId="0">
      <selection activeCell="H36" sqref="H36"/>
    </sheetView>
  </sheetViews>
  <sheetFormatPr baseColWidth="10" defaultRowHeight="12.75" x14ac:dyDescent="0.2"/>
  <cols>
    <col min="1" max="1" width="21.140625" bestFit="1" customWidth="1"/>
    <col min="2" max="2" width="23.5703125" bestFit="1" customWidth="1"/>
    <col min="3" max="3" width="18.42578125" bestFit="1" customWidth="1"/>
    <col min="4" max="5" width="18.5703125" bestFit="1" customWidth="1"/>
  </cols>
  <sheetData>
    <row r="3" spans="1:5" x14ac:dyDescent="0.2">
      <c r="A3" s="42" t="s">
        <v>98</v>
      </c>
      <c r="B3" t="s">
        <v>100</v>
      </c>
      <c r="C3" t="s">
        <v>101</v>
      </c>
      <c r="D3" t="s">
        <v>103</v>
      </c>
      <c r="E3" t="s">
        <v>102</v>
      </c>
    </row>
    <row r="4" spans="1:5" x14ac:dyDescent="0.2">
      <c r="A4" s="43" t="s">
        <v>95</v>
      </c>
      <c r="B4" s="44">
        <v>6</v>
      </c>
      <c r="C4" s="44">
        <v>6</v>
      </c>
      <c r="D4" s="44">
        <v>10.833333333333334</v>
      </c>
      <c r="E4" s="44">
        <v>10.833333333333334</v>
      </c>
    </row>
    <row r="5" spans="1:5" x14ac:dyDescent="0.2">
      <c r="A5" s="45" t="s">
        <v>17</v>
      </c>
      <c r="B5" s="44">
        <v>2</v>
      </c>
      <c r="C5" s="44">
        <v>2</v>
      </c>
      <c r="D5" s="44">
        <v>9.5</v>
      </c>
      <c r="E5" s="44">
        <v>10.25</v>
      </c>
    </row>
    <row r="6" spans="1:5" x14ac:dyDescent="0.2">
      <c r="A6" s="45" t="s">
        <v>15</v>
      </c>
      <c r="B6" s="44">
        <v>4</v>
      </c>
      <c r="C6" s="44">
        <v>4</v>
      </c>
      <c r="D6" s="44">
        <v>11.5</v>
      </c>
      <c r="E6" s="44">
        <v>11.125</v>
      </c>
    </row>
    <row r="7" spans="1:5" x14ac:dyDescent="0.2">
      <c r="A7" s="43" t="s">
        <v>21</v>
      </c>
      <c r="B7" s="44">
        <v>19</v>
      </c>
      <c r="C7" s="44">
        <v>19</v>
      </c>
      <c r="D7" s="44">
        <v>10.277777777777779</v>
      </c>
      <c r="E7" s="44">
        <v>11.684210526315789</v>
      </c>
    </row>
    <row r="8" spans="1:5" x14ac:dyDescent="0.2">
      <c r="A8" s="45" t="s">
        <v>17</v>
      </c>
      <c r="B8" s="44">
        <v>10</v>
      </c>
      <c r="C8" s="44">
        <v>10</v>
      </c>
      <c r="D8" s="44">
        <v>9.75</v>
      </c>
      <c r="E8" s="44">
        <v>11.25</v>
      </c>
    </row>
    <row r="9" spans="1:5" x14ac:dyDescent="0.2">
      <c r="A9" s="45" t="s">
        <v>15</v>
      </c>
      <c r="B9" s="44">
        <v>9</v>
      </c>
      <c r="C9" s="44">
        <v>9</v>
      </c>
      <c r="D9" s="44">
        <v>10.9375</v>
      </c>
      <c r="E9" s="44">
        <v>12.166666666666666</v>
      </c>
    </row>
    <row r="10" spans="1:5" x14ac:dyDescent="0.2">
      <c r="A10" s="43" t="s">
        <v>73</v>
      </c>
      <c r="B10" s="44">
        <v>31</v>
      </c>
      <c r="C10" s="44">
        <v>31</v>
      </c>
      <c r="D10" s="44">
        <v>9.1428571428571423</v>
      </c>
      <c r="E10" s="44">
        <v>10.982758620689655</v>
      </c>
    </row>
    <row r="11" spans="1:5" x14ac:dyDescent="0.2">
      <c r="A11" s="45" t="s">
        <v>17</v>
      </c>
      <c r="B11" s="44">
        <v>16</v>
      </c>
      <c r="C11" s="44">
        <v>16</v>
      </c>
      <c r="D11" s="44">
        <v>9.25</v>
      </c>
      <c r="E11" s="44">
        <v>10.392857142857142</v>
      </c>
    </row>
    <row r="12" spans="1:5" x14ac:dyDescent="0.2">
      <c r="A12" s="45" t="s">
        <v>15</v>
      </c>
      <c r="B12" s="44">
        <v>15</v>
      </c>
      <c r="C12" s="44">
        <v>15</v>
      </c>
      <c r="D12" s="44">
        <v>9.0357142857142865</v>
      </c>
      <c r="E12" s="44">
        <v>11.533333333333333</v>
      </c>
    </row>
    <row r="13" spans="1:5" x14ac:dyDescent="0.2">
      <c r="A13" s="43" t="s">
        <v>99</v>
      </c>
      <c r="B13" s="44">
        <v>56</v>
      </c>
      <c r="C13" s="44">
        <v>56</v>
      </c>
      <c r="D13" s="44">
        <v>9.7307692307692299</v>
      </c>
      <c r="E13" s="44">
        <v>11.212962962962964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D60"/>
  <sheetViews>
    <sheetView tabSelected="1" zoomScale="80" zoomScaleNormal="80" workbookViewId="0">
      <selection activeCell="AD17" sqref="AD17"/>
    </sheetView>
  </sheetViews>
  <sheetFormatPr baseColWidth="10" defaultRowHeight="12.75" x14ac:dyDescent="0.2"/>
  <cols>
    <col min="1" max="1" width="10.42578125" bestFit="1" customWidth="1"/>
    <col min="2" max="2" width="12.7109375" bestFit="1" customWidth="1"/>
    <col min="3" max="3" width="7.7109375" bestFit="1" customWidth="1"/>
    <col min="4" max="9" width="6.42578125" bestFit="1" customWidth="1"/>
    <col min="10" max="10" width="4.85546875" bestFit="1" customWidth="1"/>
    <col min="11" max="11" width="4.28515625" bestFit="1" customWidth="1"/>
    <col min="12" max="12" width="9.28515625" bestFit="1" customWidth="1"/>
    <col min="13" max="13" width="23" bestFit="1" customWidth="1"/>
    <col min="14" max="14" width="18.7109375" bestFit="1" customWidth="1"/>
    <col min="16" max="17" width="12" bestFit="1" customWidth="1"/>
    <col min="18" max="18" width="22.28515625" bestFit="1" customWidth="1"/>
    <col min="21" max="21" width="21.85546875" customWidth="1"/>
  </cols>
  <sheetData>
    <row r="1" spans="1:30" ht="13.5" thickBot="1" x14ac:dyDescent="0.25">
      <c r="A1" s="6" t="s">
        <v>0</v>
      </c>
      <c r="B1" s="7" t="s">
        <v>1</v>
      </c>
      <c r="C1" s="8" t="s">
        <v>2</v>
      </c>
      <c r="D1" s="9" t="s">
        <v>3</v>
      </c>
      <c r="E1" s="9" t="s">
        <v>4</v>
      </c>
      <c r="F1" s="9" t="s">
        <v>5</v>
      </c>
      <c r="G1" s="9" t="s">
        <v>6</v>
      </c>
      <c r="H1" s="9" t="s">
        <v>7</v>
      </c>
      <c r="I1" s="9" t="s">
        <v>8</v>
      </c>
      <c r="J1" s="27" t="s">
        <v>9</v>
      </c>
      <c r="K1" s="27" t="s">
        <v>10</v>
      </c>
      <c r="L1" s="27" t="s">
        <v>11</v>
      </c>
      <c r="M1" s="27" t="s">
        <v>75</v>
      </c>
      <c r="N1" s="27" t="s">
        <v>12</v>
      </c>
      <c r="O1" s="27" t="s">
        <v>13</v>
      </c>
      <c r="P1" s="28" t="s">
        <v>77</v>
      </c>
      <c r="Q1" s="28" t="s">
        <v>78</v>
      </c>
      <c r="R1" s="25" t="s">
        <v>79</v>
      </c>
      <c r="S1" s="14" t="s">
        <v>74</v>
      </c>
      <c r="AC1" s="24" t="s">
        <v>76</v>
      </c>
    </row>
    <row r="2" spans="1:30" ht="13.5" thickBot="1" x14ac:dyDescent="0.25">
      <c r="A2" s="2" t="s">
        <v>14</v>
      </c>
      <c r="B2" s="1" t="s">
        <v>73</v>
      </c>
      <c r="C2" s="10" t="s">
        <v>15</v>
      </c>
      <c r="D2" s="11">
        <v>11</v>
      </c>
      <c r="E2" s="12">
        <v>16.5</v>
      </c>
      <c r="F2" s="12">
        <v>13.5</v>
      </c>
      <c r="G2" s="12">
        <v>13</v>
      </c>
      <c r="H2" s="12">
        <v>10</v>
      </c>
      <c r="I2" s="26">
        <v>15</v>
      </c>
      <c r="J2" s="29">
        <f>MAX(D2:I2)</f>
        <v>16.5</v>
      </c>
      <c r="K2" s="29">
        <f>MIN(D2:I2)</f>
        <v>10</v>
      </c>
      <c r="L2" s="29">
        <f>AVERAGE(D2:I2)</f>
        <v>13.166666666666666</v>
      </c>
      <c r="M2" s="29">
        <f>AVERAGE(L$2:L$57)</f>
        <v>10.975744047619047</v>
      </c>
      <c r="N2" s="29">
        <f>COUNTBLANK(D2:I2)</f>
        <v>0</v>
      </c>
      <c r="O2" s="29">
        <f>RANK(L2,L$2:L$57)</f>
        <v>7</v>
      </c>
      <c r="P2" s="29">
        <f>IF(N2=0,L2+1,L2)</f>
        <v>14.166666666666666</v>
      </c>
      <c r="Q2" s="29">
        <f>IF(AND(AND(K2&gt;9,J2&lt;15),AND(N2=0)),L2+2,L2)</f>
        <v>13.166666666666666</v>
      </c>
      <c r="R2" s="39"/>
      <c r="S2" s="40" t="s">
        <v>97</v>
      </c>
      <c r="Z2" t="s">
        <v>3</v>
      </c>
    </row>
    <row r="3" spans="1:30" ht="13.5" thickBot="1" x14ac:dyDescent="0.25">
      <c r="A3" s="2" t="s">
        <v>16</v>
      </c>
      <c r="B3" s="1" t="s">
        <v>73</v>
      </c>
      <c r="C3" s="10" t="s">
        <v>17</v>
      </c>
      <c r="D3" s="2">
        <v>8</v>
      </c>
      <c r="E3" s="1">
        <v>13.5</v>
      </c>
      <c r="F3" s="1">
        <v>10</v>
      </c>
      <c r="G3" s="1">
        <v>14</v>
      </c>
      <c r="H3" s="1">
        <v>10</v>
      </c>
      <c r="I3" s="10">
        <v>13</v>
      </c>
      <c r="J3" s="29">
        <f t="shared" ref="J3:J57" si="0">MAX(D3:I3)</f>
        <v>14</v>
      </c>
      <c r="K3" s="29">
        <f t="shared" ref="K3:K57" si="1">MIN(D3:I3)</f>
        <v>8</v>
      </c>
      <c r="L3" s="29">
        <f t="shared" ref="L3:L57" si="2">AVERAGE(D3:I3)</f>
        <v>11.416666666666666</v>
      </c>
      <c r="M3" s="29">
        <f t="shared" ref="M3:M57" si="3">AVERAGE(L$2:L$57)</f>
        <v>10.975744047619047</v>
      </c>
      <c r="N3" s="29">
        <f t="shared" ref="N3:N57" si="4">COUNTBLANK(D3:I3)</f>
        <v>0</v>
      </c>
      <c r="O3" s="29">
        <f t="shared" ref="O3:O57" si="5">RANK(L3,L$2:L$57)</f>
        <v>25</v>
      </c>
      <c r="P3" s="29">
        <f t="shared" ref="P3:P57" si="6">IF(N3=0,L3+1,L3)</f>
        <v>12.416666666666666</v>
      </c>
      <c r="Q3" s="29">
        <f t="shared" ref="Q3:Q57" si="7">IF(AND(AND(K3&gt;9,J3&lt;15),AND(N3=0)),L3+2,L3)</f>
        <v>11.416666666666666</v>
      </c>
      <c r="R3" s="36">
        <f>IF(OR(AND(L2&gt;M2,L3&lt;M3),AND(L2&lt;M2,L3&gt;M3)),1,0)</f>
        <v>0</v>
      </c>
      <c r="T3" t="s">
        <v>73</v>
      </c>
      <c r="U3" s="15">
        <f>COUNTIF(B$2:B$57,T3)</f>
        <v>31</v>
      </c>
      <c r="Z3" t="s">
        <v>4</v>
      </c>
    </row>
    <row r="4" spans="1:30" ht="13.5" thickBot="1" x14ac:dyDescent="0.25">
      <c r="A4" s="2" t="s">
        <v>18</v>
      </c>
      <c r="B4" s="1" t="s">
        <v>73</v>
      </c>
      <c r="C4" s="10" t="s">
        <v>15</v>
      </c>
      <c r="D4" s="2">
        <v>11</v>
      </c>
      <c r="E4" s="1">
        <v>13.5</v>
      </c>
      <c r="F4" s="1">
        <v>12</v>
      </c>
      <c r="G4" s="1">
        <v>13</v>
      </c>
      <c r="H4" s="1">
        <v>11</v>
      </c>
      <c r="I4" s="10">
        <v>13</v>
      </c>
      <c r="J4" s="29">
        <f t="shared" si="0"/>
        <v>13.5</v>
      </c>
      <c r="K4" s="29">
        <f t="shared" si="1"/>
        <v>11</v>
      </c>
      <c r="L4" s="29">
        <f t="shared" si="2"/>
        <v>12.25</v>
      </c>
      <c r="M4" s="29">
        <f t="shared" si="3"/>
        <v>10.975744047619047</v>
      </c>
      <c r="N4" s="29">
        <f t="shared" si="4"/>
        <v>0</v>
      </c>
      <c r="O4" s="29">
        <f t="shared" si="5"/>
        <v>15</v>
      </c>
      <c r="P4" s="29">
        <f t="shared" si="6"/>
        <v>13.25</v>
      </c>
      <c r="Q4" s="29">
        <f t="shared" si="7"/>
        <v>14.25</v>
      </c>
      <c r="R4" s="36">
        <f t="shared" ref="R4:R57" si="8">IF(OR(AND(L3&gt;M3,L4&lt;M4),AND(L3&lt;M3,L4&gt;M4)),1,0)</f>
        <v>0</v>
      </c>
      <c r="T4" t="s">
        <v>21</v>
      </c>
      <c r="U4" s="15">
        <f t="shared" ref="U4:U5" si="9">COUNTIF(B$2:B$57,T4)</f>
        <v>19</v>
      </c>
      <c r="Z4" t="s">
        <v>5</v>
      </c>
    </row>
    <row r="5" spans="1:30" ht="13.5" thickBot="1" x14ac:dyDescent="0.25">
      <c r="A5" s="2" t="s">
        <v>19</v>
      </c>
      <c r="B5" s="1" t="s">
        <v>73</v>
      </c>
      <c r="C5" s="10" t="s">
        <v>17</v>
      </c>
      <c r="D5" s="2">
        <v>15.5</v>
      </c>
      <c r="E5" s="1">
        <v>14.5</v>
      </c>
      <c r="F5" s="1"/>
      <c r="G5" s="1">
        <v>13</v>
      </c>
      <c r="H5" s="1">
        <v>7</v>
      </c>
      <c r="I5" s="10">
        <v>16</v>
      </c>
      <c r="J5" s="29">
        <f t="shared" si="0"/>
        <v>16</v>
      </c>
      <c r="K5" s="29">
        <f t="shared" si="1"/>
        <v>7</v>
      </c>
      <c r="L5" s="29">
        <f t="shared" si="2"/>
        <v>13.2</v>
      </c>
      <c r="M5" s="29">
        <f t="shared" si="3"/>
        <v>10.975744047619047</v>
      </c>
      <c r="N5" s="29">
        <f t="shared" si="4"/>
        <v>1</v>
      </c>
      <c r="O5" s="29">
        <f t="shared" si="5"/>
        <v>6</v>
      </c>
      <c r="P5" s="29">
        <f t="shared" si="6"/>
        <v>13.2</v>
      </c>
      <c r="Q5" s="29">
        <f t="shared" si="7"/>
        <v>13.2</v>
      </c>
      <c r="R5" s="36">
        <f t="shared" si="8"/>
        <v>0</v>
      </c>
      <c r="T5" s="35" t="s">
        <v>95</v>
      </c>
      <c r="U5" s="15">
        <f t="shared" si="9"/>
        <v>6</v>
      </c>
      <c r="Z5" t="s">
        <v>6</v>
      </c>
    </row>
    <row r="6" spans="1:30" ht="13.5" thickBot="1" x14ac:dyDescent="0.25">
      <c r="A6" s="2" t="s">
        <v>20</v>
      </c>
      <c r="B6" s="1" t="s">
        <v>21</v>
      </c>
      <c r="C6" s="10" t="s">
        <v>15</v>
      </c>
      <c r="D6" s="2"/>
      <c r="E6" s="1">
        <v>13.5</v>
      </c>
      <c r="F6" s="1">
        <v>14.5</v>
      </c>
      <c r="G6" s="1">
        <v>15</v>
      </c>
      <c r="H6" s="1">
        <v>9</v>
      </c>
      <c r="I6" s="10">
        <v>12</v>
      </c>
      <c r="J6" s="29">
        <f t="shared" si="0"/>
        <v>15</v>
      </c>
      <c r="K6" s="29">
        <f t="shared" si="1"/>
        <v>9</v>
      </c>
      <c r="L6" s="29">
        <f t="shared" si="2"/>
        <v>12.8</v>
      </c>
      <c r="M6" s="29">
        <f t="shared" si="3"/>
        <v>10.975744047619047</v>
      </c>
      <c r="N6" s="29">
        <f t="shared" si="4"/>
        <v>1</v>
      </c>
      <c r="O6" s="29">
        <f t="shared" si="5"/>
        <v>10</v>
      </c>
      <c r="P6" s="29">
        <f t="shared" si="6"/>
        <v>12.8</v>
      </c>
      <c r="Q6" s="29">
        <f t="shared" si="7"/>
        <v>12.8</v>
      </c>
      <c r="R6" s="36">
        <f t="shared" si="8"/>
        <v>0</v>
      </c>
      <c r="Z6" t="s">
        <v>7</v>
      </c>
    </row>
    <row r="7" spans="1:30" ht="13.5" thickBot="1" x14ac:dyDescent="0.25">
      <c r="A7" s="2" t="s">
        <v>22</v>
      </c>
      <c r="B7" s="1" t="s">
        <v>21</v>
      </c>
      <c r="C7" s="10" t="s">
        <v>17</v>
      </c>
      <c r="D7" s="2">
        <v>10.5</v>
      </c>
      <c r="E7" s="1">
        <v>8</v>
      </c>
      <c r="F7" s="1">
        <v>11.5</v>
      </c>
      <c r="G7" s="1">
        <v>16</v>
      </c>
      <c r="H7" s="1">
        <v>8</v>
      </c>
      <c r="I7" s="10">
        <v>12</v>
      </c>
      <c r="J7" s="29">
        <f t="shared" si="0"/>
        <v>16</v>
      </c>
      <c r="K7" s="29">
        <f t="shared" si="1"/>
        <v>8</v>
      </c>
      <c r="L7" s="29">
        <f t="shared" si="2"/>
        <v>11</v>
      </c>
      <c r="M7" s="29">
        <f t="shared" si="3"/>
        <v>10.975744047619047</v>
      </c>
      <c r="N7" s="29">
        <f t="shared" si="4"/>
        <v>0</v>
      </c>
      <c r="O7" s="29">
        <f t="shared" si="5"/>
        <v>32</v>
      </c>
      <c r="P7" s="29">
        <f t="shared" si="6"/>
        <v>12</v>
      </c>
      <c r="Q7" s="29">
        <f t="shared" si="7"/>
        <v>11</v>
      </c>
      <c r="R7" s="36">
        <f t="shared" si="8"/>
        <v>0</v>
      </c>
      <c r="T7" t="s">
        <v>6</v>
      </c>
      <c r="U7" s="41">
        <f>HLOOKUP(T7,Etudiant,MATCH(T8,A2:A57),FALSE)</f>
        <v>14</v>
      </c>
      <c r="Z7" t="s">
        <v>8</v>
      </c>
    </row>
    <row r="8" spans="1:30" ht="13.5" thickBot="1" x14ac:dyDescent="0.25">
      <c r="A8" s="2" t="s">
        <v>23</v>
      </c>
      <c r="B8" s="34" t="s">
        <v>95</v>
      </c>
      <c r="C8" s="10" t="s">
        <v>15</v>
      </c>
      <c r="D8" s="2">
        <v>12.5</v>
      </c>
      <c r="E8" s="1">
        <v>10.5</v>
      </c>
      <c r="F8" s="1">
        <v>12.5</v>
      </c>
      <c r="G8" s="1">
        <v>15</v>
      </c>
      <c r="H8" s="1">
        <v>8</v>
      </c>
      <c r="I8" s="10">
        <v>10</v>
      </c>
      <c r="J8" s="29">
        <f t="shared" si="0"/>
        <v>15</v>
      </c>
      <c r="K8" s="29">
        <f t="shared" si="1"/>
        <v>8</v>
      </c>
      <c r="L8" s="29">
        <f t="shared" si="2"/>
        <v>11.416666666666666</v>
      </c>
      <c r="M8" s="29">
        <f t="shared" si="3"/>
        <v>10.975744047619047</v>
      </c>
      <c r="N8" s="29">
        <f t="shared" si="4"/>
        <v>0</v>
      </c>
      <c r="O8" s="29">
        <f t="shared" si="5"/>
        <v>25</v>
      </c>
      <c r="P8" s="29">
        <f t="shared" si="6"/>
        <v>12.416666666666666</v>
      </c>
      <c r="Q8" s="29">
        <f t="shared" si="7"/>
        <v>11.416666666666666</v>
      </c>
      <c r="R8" s="36">
        <f t="shared" si="8"/>
        <v>0</v>
      </c>
      <c r="T8" t="s">
        <v>31</v>
      </c>
    </row>
    <row r="9" spans="1:30" ht="13.5" customHeight="1" thickBot="1" x14ac:dyDescent="0.25">
      <c r="A9" s="2" t="s">
        <v>24</v>
      </c>
      <c r="B9" s="1" t="s">
        <v>21</v>
      </c>
      <c r="C9" s="10" t="s">
        <v>17</v>
      </c>
      <c r="D9" s="2">
        <v>8</v>
      </c>
      <c r="E9" s="1">
        <v>12.5</v>
      </c>
      <c r="F9" s="1">
        <v>7.5</v>
      </c>
      <c r="G9" s="1">
        <v>13</v>
      </c>
      <c r="H9" s="1">
        <v>9</v>
      </c>
      <c r="I9" s="10">
        <v>9</v>
      </c>
      <c r="J9" s="29">
        <f t="shared" si="0"/>
        <v>13</v>
      </c>
      <c r="K9" s="29">
        <f t="shared" si="1"/>
        <v>7.5</v>
      </c>
      <c r="L9" s="29">
        <f t="shared" si="2"/>
        <v>9.8333333333333339</v>
      </c>
      <c r="M9" s="29">
        <f t="shared" si="3"/>
        <v>10.975744047619047</v>
      </c>
      <c r="N9" s="29">
        <f t="shared" si="4"/>
        <v>0</v>
      </c>
      <c r="O9" s="29">
        <f t="shared" si="5"/>
        <v>40</v>
      </c>
      <c r="P9" s="29">
        <f t="shared" si="6"/>
        <v>10.833333333333334</v>
      </c>
      <c r="Q9" s="29">
        <f t="shared" si="7"/>
        <v>9.8333333333333339</v>
      </c>
      <c r="R9" s="36">
        <f t="shared" si="8"/>
        <v>1</v>
      </c>
      <c r="V9" s="47" t="s">
        <v>104</v>
      </c>
      <c r="W9" s="47"/>
      <c r="X9" s="47"/>
      <c r="Y9" s="47"/>
      <c r="Z9" s="47"/>
      <c r="AA9" s="47"/>
      <c r="AB9" s="47"/>
      <c r="AC9" s="47"/>
      <c r="AD9" s="47"/>
    </row>
    <row r="10" spans="1:30" ht="13.5" thickBot="1" x14ac:dyDescent="0.25">
      <c r="A10" s="2" t="s">
        <v>25</v>
      </c>
      <c r="B10" s="1" t="s">
        <v>21</v>
      </c>
      <c r="C10" s="10" t="s">
        <v>15</v>
      </c>
      <c r="D10" s="2">
        <v>14</v>
      </c>
      <c r="E10" s="1">
        <v>16</v>
      </c>
      <c r="F10" s="1">
        <v>13</v>
      </c>
      <c r="G10" s="1">
        <v>14</v>
      </c>
      <c r="H10" s="1">
        <v>9</v>
      </c>
      <c r="I10" s="10">
        <v>12</v>
      </c>
      <c r="J10" s="29">
        <f t="shared" si="0"/>
        <v>16</v>
      </c>
      <c r="K10" s="29">
        <f t="shared" si="1"/>
        <v>9</v>
      </c>
      <c r="L10" s="29">
        <f t="shared" si="2"/>
        <v>13</v>
      </c>
      <c r="M10" s="29">
        <f t="shared" si="3"/>
        <v>10.975744047619047</v>
      </c>
      <c r="N10" s="29">
        <f t="shared" si="4"/>
        <v>0</v>
      </c>
      <c r="O10" s="29">
        <f t="shared" si="5"/>
        <v>9</v>
      </c>
      <c r="P10" s="29">
        <f t="shared" si="6"/>
        <v>14</v>
      </c>
      <c r="Q10" s="29">
        <f t="shared" si="7"/>
        <v>13</v>
      </c>
      <c r="R10" s="36">
        <f t="shared" si="8"/>
        <v>1</v>
      </c>
      <c r="V10" s="47"/>
      <c r="W10" s="47"/>
      <c r="X10" s="47"/>
      <c r="Y10" s="47"/>
      <c r="Z10" s="47"/>
      <c r="AA10" s="47"/>
      <c r="AB10" s="47"/>
      <c r="AC10" s="47"/>
      <c r="AD10" s="47"/>
    </row>
    <row r="11" spans="1:30" ht="13.5" thickBot="1" x14ac:dyDescent="0.25">
      <c r="A11" s="2" t="s">
        <v>26</v>
      </c>
      <c r="B11" s="1" t="s">
        <v>73</v>
      </c>
      <c r="C11" s="10" t="s">
        <v>17</v>
      </c>
      <c r="D11" s="2">
        <v>8</v>
      </c>
      <c r="E11" s="1">
        <v>7.5</v>
      </c>
      <c r="F11" s="1">
        <v>8.5</v>
      </c>
      <c r="G11" s="1">
        <v>14</v>
      </c>
      <c r="H11" s="1">
        <v>8</v>
      </c>
      <c r="I11" s="10">
        <v>12</v>
      </c>
      <c r="J11" s="29">
        <f t="shared" si="0"/>
        <v>14</v>
      </c>
      <c r="K11" s="29">
        <f t="shared" si="1"/>
        <v>7.5</v>
      </c>
      <c r="L11" s="29">
        <f t="shared" si="2"/>
        <v>9.6666666666666661</v>
      </c>
      <c r="M11" s="29">
        <f t="shared" si="3"/>
        <v>10.975744047619047</v>
      </c>
      <c r="N11" s="29">
        <f t="shared" si="4"/>
        <v>0</v>
      </c>
      <c r="O11" s="29">
        <f t="shared" si="5"/>
        <v>43</v>
      </c>
      <c r="P11" s="29">
        <f t="shared" si="6"/>
        <v>10.666666666666666</v>
      </c>
      <c r="Q11" s="29">
        <f t="shared" si="7"/>
        <v>9.6666666666666661</v>
      </c>
      <c r="R11" s="36">
        <f t="shared" si="8"/>
        <v>1</v>
      </c>
      <c r="T11" t="s">
        <v>28</v>
      </c>
      <c r="U11" s="15">
        <f>VLOOKUP(T11,Etudiant,12,FALSE)</f>
        <v>8</v>
      </c>
      <c r="V11" s="47"/>
      <c r="W11" s="47"/>
      <c r="X11" s="47"/>
      <c r="Y11" s="47"/>
      <c r="Z11" s="47"/>
      <c r="AA11" s="47"/>
      <c r="AB11" s="47"/>
      <c r="AC11" s="47"/>
      <c r="AD11" s="47"/>
    </row>
    <row r="12" spans="1:30" ht="13.5" thickBot="1" x14ac:dyDescent="0.25">
      <c r="A12" s="2" t="s">
        <v>27</v>
      </c>
      <c r="B12" s="1" t="s">
        <v>73</v>
      </c>
      <c r="C12" s="10" t="s">
        <v>15</v>
      </c>
      <c r="D12" s="2">
        <v>9.5</v>
      </c>
      <c r="E12" s="1">
        <v>14.5</v>
      </c>
      <c r="F12" s="1">
        <v>2</v>
      </c>
      <c r="G12" s="1">
        <v>14</v>
      </c>
      <c r="H12" s="1">
        <v>8</v>
      </c>
      <c r="I12" s="10">
        <v>12</v>
      </c>
      <c r="J12" s="29">
        <f t="shared" si="0"/>
        <v>14.5</v>
      </c>
      <c r="K12" s="29">
        <f t="shared" si="1"/>
        <v>2</v>
      </c>
      <c r="L12" s="29">
        <f t="shared" si="2"/>
        <v>10</v>
      </c>
      <c r="M12" s="29">
        <f t="shared" si="3"/>
        <v>10.975744047619047</v>
      </c>
      <c r="N12" s="29">
        <f t="shared" si="4"/>
        <v>0</v>
      </c>
      <c r="O12" s="29">
        <f t="shared" si="5"/>
        <v>39</v>
      </c>
      <c r="P12" s="29">
        <f t="shared" si="6"/>
        <v>11</v>
      </c>
      <c r="Q12" s="29">
        <f t="shared" si="7"/>
        <v>10</v>
      </c>
      <c r="R12" s="36">
        <f t="shared" si="8"/>
        <v>0</v>
      </c>
    </row>
    <row r="13" spans="1:30" ht="13.5" thickBot="1" x14ac:dyDescent="0.25">
      <c r="A13" s="2" t="s">
        <v>28</v>
      </c>
      <c r="B13" s="1" t="s">
        <v>73</v>
      </c>
      <c r="C13" s="10" t="s">
        <v>17</v>
      </c>
      <c r="D13" s="2">
        <v>6</v>
      </c>
      <c r="E13" s="1">
        <v>4</v>
      </c>
      <c r="F13" s="1"/>
      <c r="G13" s="1">
        <v>14</v>
      </c>
      <c r="H13" s="1"/>
      <c r="I13" s="10"/>
      <c r="J13" s="29">
        <f t="shared" si="0"/>
        <v>14</v>
      </c>
      <c r="K13" s="29">
        <f t="shared" si="1"/>
        <v>4</v>
      </c>
      <c r="L13" s="29">
        <f t="shared" si="2"/>
        <v>8</v>
      </c>
      <c r="M13" s="29">
        <f t="shared" si="3"/>
        <v>10.975744047619047</v>
      </c>
      <c r="N13" s="29">
        <f t="shared" si="4"/>
        <v>3</v>
      </c>
      <c r="O13" s="29">
        <f t="shared" si="5"/>
        <v>54</v>
      </c>
      <c r="P13" s="29">
        <f t="shared" si="6"/>
        <v>8</v>
      </c>
      <c r="Q13" s="29">
        <f t="shared" si="7"/>
        <v>8</v>
      </c>
      <c r="R13" s="36">
        <f t="shared" si="8"/>
        <v>0</v>
      </c>
    </row>
    <row r="14" spans="1:30" ht="13.5" thickBot="1" x14ac:dyDescent="0.25">
      <c r="A14" s="2" t="s">
        <v>29</v>
      </c>
      <c r="B14" s="1" t="s">
        <v>73</v>
      </c>
      <c r="C14" s="10" t="s">
        <v>15</v>
      </c>
      <c r="D14" s="2">
        <v>12</v>
      </c>
      <c r="E14" s="1">
        <v>10</v>
      </c>
      <c r="F14" s="1"/>
      <c r="G14" s="1">
        <v>15</v>
      </c>
      <c r="H14" s="1">
        <v>9</v>
      </c>
      <c r="I14" s="10">
        <v>0</v>
      </c>
      <c r="J14" s="29">
        <f t="shared" si="0"/>
        <v>15</v>
      </c>
      <c r="K14" s="29">
        <f t="shared" si="1"/>
        <v>0</v>
      </c>
      <c r="L14" s="29">
        <f t="shared" si="2"/>
        <v>9.1999999999999993</v>
      </c>
      <c r="M14" s="29">
        <f t="shared" si="3"/>
        <v>10.975744047619047</v>
      </c>
      <c r="N14" s="29">
        <f t="shared" si="4"/>
        <v>1</v>
      </c>
      <c r="O14" s="29">
        <f t="shared" si="5"/>
        <v>50</v>
      </c>
      <c r="P14" s="29">
        <f t="shared" si="6"/>
        <v>9.1999999999999993</v>
      </c>
      <c r="Q14" s="29">
        <f t="shared" si="7"/>
        <v>9.1999999999999993</v>
      </c>
      <c r="R14" s="36">
        <f t="shared" si="8"/>
        <v>0</v>
      </c>
      <c r="U14" s="16"/>
      <c r="V14" s="17"/>
      <c r="W14" s="17"/>
      <c r="X14" s="17"/>
      <c r="Y14" s="17"/>
      <c r="Z14" s="17"/>
      <c r="AA14" s="17"/>
      <c r="AB14" s="18"/>
    </row>
    <row r="15" spans="1:30" ht="13.5" thickBot="1" x14ac:dyDescent="0.25">
      <c r="A15" s="2" t="s">
        <v>30</v>
      </c>
      <c r="B15" s="34" t="s">
        <v>95</v>
      </c>
      <c r="C15" s="10" t="s">
        <v>17</v>
      </c>
      <c r="D15" s="2">
        <v>7</v>
      </c>
      <c r="E15" s="1">
        <v>7.5</v>
      </c>
      <c r="F15" s="1">
        <v>9</v>
      </c>
      <c r="G15" s="1">
        <v>14</v>
      </c>
      <c r="H15" s="1">
        <v>9</v>
      </c>
      <c r="I15" s="10">
        <v>14</v>
      </c>
      <c r="J15" s="29">
        <f t="shared" si="0"/>
        <v>14</v>
      </c>
      <c r="K15" s="29">
        <f t="shared" si="1"/>
        <v>7</v>
      </c>
      <c r="L15" s="29">
        <f t="shared" si="2"/>
        <v>10.083333333333334</v>
      </c>
      <c r="M15" s="29">
        <f t="shared" si="3"/>
        <v>10.975744047619047</v>
      </c>
      <c r="N15" s="29">
        <f t="shared" si="4"/>
        <v>0</v>
      </c>
      <c r="O15" s="29">
        <f t="shared" si="5"/>
        <v>38</v>
      </c>
      <c r="P15" s="29">
        <f t="shared" si="6"/>
        <v>11.083333333333334</v>
      </c>
      <c r="Q15" s="29">
        <f t="shared" si="7"/>
        <v>10.083333333333334</v>
      </c>
      <c r="R15" s="36">
        <f t="shared" si="8"/>
        <v>0</v>
      </c>
      <c r="U15" s="19"/>
      <c r="V15" s="5"/>
      <c r="W15" s="5"/>
      <c r="X15" s="5"/>
      <c r="Y15" s="5"/>
      <c r="Z15" s="5"/>
      <c r="AA15" s="5"/>
      <c r="AB15" s="20"/>
    </row>
    <row r="16" spans="1:30" ht="13.5" thickBot="1" x14ac:dyDescent="0.25">
      <c r="A16" s="2" t="s">
        <v>31</v>
      </c>
      <c r="B16" s="1" t="s">
        <v>21</v>
      </c>
      <c r="C16" s="10" t="s">
        <v>15</v>
      </c>
      <c r="D16" s="2">
        <v>8</v>
      </c>
      <c r="E16" s="1">
        <v>7.5</v>
      </c>
      <c r="F16" s="1">
        <v>10.5</v>
      </c>
      <c r="G16" s="1">
        <v>14</v>
      </c>
      <c r="H16" s="1">
        <v>9</v>
      </c>
      <c r="I16" s="10">
        <v>12</v>
      </c>
      <c r="J16" s="29">
        <f t="shared" si="0"/>
        <v>14</v>
      </c>
      <c r="K16" s="29">
        <f t="shared" si="1"/>
        <v>7.5</v>
      </c>
      <c r="L16" s="29">
        <f t="shared" si="2"/>
        <v>10.166666666666666</v>
      </c>
      <c r="M16" s="29">
        <f t="shared" si="3"/>
        <v>10.975744047619047</v>
      </c>
      <c r="N16" s="29">
        <f t="shared" si="4"/>
        <v>0</v>
      </c>
      <c r="O16" s="29">
        <f t="shared" si="5"/>
        <v>37</v>
      </c>
      <c r="P16" s="29">
        <f t="shared" si="6"/>
        <v>11.166666666666666</v>
      </c>
      <c r="Q16" s="29">
        <f t="shared" si="7"/>
        <v>10.166666666666666</v>
      </c>
      <c r="R16" s="36">
        <f t="shared" si="8"/>
        <v>0</v>
      </c>
      <c r="U16" s="19"/>
      <c r="V16" s="5"/>
      <c r="W16" s="5"/>
      <c r="X16" s="5"/>
      <c r="Y16" s="5"/>
      <c r="Z16" s="5"/>
      <c r="AA16" s="5"/>
      <c r="AB16" s="20"/>
    </row>
    <row r="17" spans="1:28" ht="13.5" thickBot="1" x14ac:dyDescent="0.25">
      <c r="A17" s="2" t="s">
        <v>32</v>
      </c>
      <c r="B17" s="1" t="s">
        <v>21</v>
      </c>
      <c r="C17" s="10" t="s">
        <v>17</v>
      </c>
      <c r="D17" s="2">
        <v>10</v>
      </c>
      <c r="E17" s="1">
        <v>11</v>
      </c>
      <c r="F17" s="1">
        <v>12.5</v>
      </c>
      <c r="G17" s="1">
        <v>13</v>
      </c>
      <c r="H17" s="1">
        <v>9</v>
      </c>
      <c r="I17" s="10">
        <v>12</v>
      </c>
      <c r="J17" s="29">
        <f t="shared" si="0"/>
        <v>13</v>
      </c>
      <c r="K17" s="29">
        <f t="shared" si="1"/>
        <v>9</v>
      </c>
      <c r="L17" s="29">
        <f t="shared" si="2"/>
        <v>11.25</v>
      </c>
      <c r="M17" s="29">
        <f t="shared" si="3"/>
        <v>10.975744047619047</v>
      </c>
      <c r="N17" s="29">
        <f t="shared" si="4"/>
        <v>0</v>
      </c>
      <c r="O17" s="29">
        <f t="shared" si="5"/>
        <v>29</v>
      </c>
      <c r="P17" s="29">
        <f t="shared" si="6"/>
        <v>12.25</v>
      </c>
      <c r="Q17" s="29">
        <f t="shared" si="7"/>
        <v>11.25</v>
      </c>
      <c r="R17" s="36">
        <f t="shared" si="8"/>
        <v>1</v>
      </c>
      <c r="U17" s="19"/>
      <c r="V17" s="5"/>
      <c r="W17" s="5"/>
      <c r="X17" s="5"/>
      <c r="Y17" s="5"/>
      <c r="Z17" s="5"/>
      <c r="AA17" s="5"/>
      <c r="AB17" s="20"/>
    </row>
    <row r="18" spans="1:28" ht="13.5" thickBot="1" x14ac:dyDescent="0.25">
      <c r="A18" s="2" t="s">
        <v>33</v>
      </c>
      <c r="B18" s="1" t="s">
        <v>73</v>
      </c>
      <c r="C18" s="10" t="s">
        <v>15</v>
      </c>
      <c r="D18" s="2">
        <v>5.5</v>
      </c>
      <c r="E18" s="1">
        <v>11.5</v>
      </c>
      <c r="F18" s="1">
        <v>9.5</v>
      </c>
      <c r="G18" s="1">
        <v>13</v>
      </c>
      <c r="H18" s="1">
        <v>8</v>
      </c>
      <c r="I18" s="10">
        <v>9</v>
      </c>
      <c r="J18" s="29">
        <f t="shared" si="0"/>
        <v>13</v>
      </c>
      <c r="K18" s="29">
        <f t="shared" si="1"/>
        <v>5.5</v>
      </c>
      <c r="L18" s="29">
        <f t="shared" si="2"/>
        <v>9.4166666666666661</v>
      </c>
      <c r="M18" s="29">
        <f t="shared" si="3"/>
        <v>10.975744047619047</v>
      </c>
      <c r="N18" s="29">
        <f t="shared" si="4"/>
        <v>0</v>
      </c>
      <c r="O18" s="29">
        <f t="shared" si="5"/>
        <v>48</v>
      </c>
      <c r="P18" s="29">
        <f t="shared" si="6"/>
        <v>10.416666666666666</v>
      </c>
      <c r="Q18" s="29">
        <f t="shared" si="7"/>
        <v>9.4166666666666661</v>
      </c>
      <c r="R18" s="36">
        <f t="shared" si="8"/>
        <v>1</v>
      </c>
      <c r="U18" s="19"/>
      <c r="V18" s="5"/>
      <c r="W18" s="5"/>
      <c r="X18" s="5"/>
      <c r="Y18" s="5"/>
      <c r="Z18" s="5"/>
      <c r="AA18" s="5"/>
      <c r="AB18" s="20"/>
    </row>
    <row r="19" spans="1:28" ht="13.5" thickBot="1" x14ac:dyDescent="0.25">
      <c r="A19" s="2" t="s">
        <v>34</v>
      </c>
      <c r="B19" s="1" t="s">
        <v>73</v>
      </c>
      <c r="C19" s="10" t="s">
        <v>17</v>
      </c>
      <c r="D19" s="2">
        <v>13</v>
      </c>
      <c r="E19" s="1">
        <v>13.5</v>
      </c>
      <c r="F19" s="1">
        <v>14.5</v>
      </c>
      <c r="G19" s="1">
        <v>15</v>
      </c>
      <c r="H19" s="1">
        <v>11</v>
      </c>
      <c r="I19" s="10">
        <v>13</v>
      </c>
      <c r="J19" s="29">
        <f t="shared" si="0"/>
        <v>15</v>
      </c>
      <c r="K19" s="29">
        <f t="shared" si="1"/>
        <v>11</v>
      </c>
      <c r="L19" s="29">
        <f t="shared" si="2"/>
        <v>13.333333333333334</v>
      </c>
      <c r="M19" s="29">
        <f t="shared" si="3"/>
        <v>10.975744047619047</v>
      </c>
      <c r="N19" s="29">
        <f t="shared" si="4"/>
        <v>0</v>
      </c>
      <c r="O19" s="29">
        <f t="shared" si="5"/>
        <v>5</v>
      </c>
      <c r="P19" s="29">
        <f t="shared" si="6"/>
        <v>14.333333333333334</v>
      </c>
      <c r="Q19" s="29">
        <f t="shared" si="7"/>
        <v>13.333333333333334</v>
      </c>
      <c r="R19" s="36">
        <f t="shared" si="8"/>
        <v>1</v>
      </c>
      <c r="U19" s="19"/>
      <c r="V19" s="5"/>
      <c r="W19" s="5"/>
      <c r="X19" s="5"/>
      <c r="Y19" s="5"/>
      <c r="Z19" s="5"/>
      <c r="AA19" s="5"/>
      <c r="AB19" s="20"/>
    </row>
    <row r="20" spans="1:28" ht="13.5" thickBot="1" x14ac:dyDescent="0.25">
      <c r="A20" s="2" t="s">
        <v>35</v>
      </c>
      <c r="B20" s="1" t="s">
        <v>73</v>
      </c>
      <c r="C20" s="10" t="s">
        <v>15</v>
      </c>
      <c r="D20" s="2">
        <v>8</v>
      </c>
      <c r="E20" s="1">
        <v>10</v>
      </c>
      <c r="F20" s="1">
        <v>12</v>
      </c>
      <c r="G20" s="1">
        <v>14</v>
      </c>
      <c r="H20" s="1">
        <v>9</v>
      </c>
      <c r="I20" s="10"/>
      <c r="J20" s="29">
        <f t="shared" si="0"/>
        <v>14</v>
      </c>
      <c r="K20" s="29">
        <f t="shared" si="1"/>
        <v>8</v>
      </c>
      <c r="L20" s="29">
        <f t="shared" si="2"/>
        <v>10.6</v>
      </c>
      <c r="M20" s="29">
        <f t="shared" si="3"/>
        <v>10.975744047619047</v>
      </c>
      <c r="N20" s="29">
        <f t="shared" si="4"/>
        <v>1</v>
      </c>
      <c r="O20" s="29">
        <f t="shared" si="5"/>
        <v>36</v>
      </c>
      <c r="P20" s="29">
        <f t="shared" si="6"/>
        <v>10.6</v>
      </c>
      <c r="Q20" s="29">
        <f t="shared" si="7"/>
        <v>10.6</v>
      </c>
      <c r="R20" s="36">
        <f t="shared" si="8"/>
        <v>1</v>
      </c>
      <c r="U20" s="19"/>
      <c r="V20" s="5"/>
      <c r="W20" s="5"/>
      <c r="X20" s="5"/>
      <c r="Y20" s="5"/>
      <c r="Z20" s="5"/>
      <c r="AA20" s="5"/>
      <c r="AB20" s="20"/>
    </row>
    <row r="21" spans="1:28" ht="13.5" thickBot="1" x14ac:dyDescent="0.25">
      <c r="A21" s="2" t="s">
        <v>36</v>
      </c>
      <c r="B21" s="1" t="s">
        <v>73</v>
      </c>
      <c r="C21" s="10" t="s">
        <v>17</v>
      </c>
      <c r="D21" s="2">
        <v>9.5</v>
      </c>
      <c r="E21" s="1">
        <v>7</v>
      </c>
      <c r="F21" s="1">
        <v>10</v>
      </c>
      <c r="G21" s="1">
        <v>14</v>
      </c>
      <c r="H21" s="1">
        <v>8</v>
      </c>
      <c r="I21" s="10">
        <v>9</v>
      </c>
      <c r="J21" s="29">
        <f t="shared" si="0"/>
        <v>14</v>
      </c>
      <c r="K21" s="29">
        <f t="shared" si="1"/>
        <v>7</v>
      </c>
      <c r="L21" s="29">
        <f t="shared" si="2"/>
        <v>9.5833333333333339</v>
      </c>
      <c r="M21" s="29">
        <f t="shared" si="3"/>
        <v>10.975744047619047</v>
      </c>
      <c r="N21" s="29">
        <f t="shared" si="4"/>
        <v>0</v>
      </c>
      <c r="O21" s="29">
        <f t="shared" si="5"/>
        <v>45</v>
      </c>
      <c r="P21" s="29">
        <f t="shared" si="6"/>
        <v>10.583333333333334</v>
      </c>
      <c r="Q21" s="29">
        <f t="shared" si="7"/>
        <v>9.5833333333333339</v>
      </c>
      <c r="R21" s="36">
        <f t="shared" si="8"/>
        <v>0</v>
      </c>
      <c r="U21" s="19"/>
      <c r="V21" s="5"/>
      <c r="W21" s="5"/>
      <c r="X21" s="5"/>
      <c r="Y21" s="5"/>
      <c r="Z21" s="5"/>
      <c r="AA21" s="5"/>
      <c r="AB21" s="20"/>
    </row>
    <row r="22" spans="1:28" ht="13.5" thickBot="1" x14ac:dyDescent="0.25">
      <c r="A22" s="2" t="s">
        <v>37</v>
      </c>
      <c r="B22" s="1" t="s">
        <v>21</v>
      </c>
      <c r="C22" s="10" t="s">
        <v>15</v>
      </c>
      <c r="D22" s="2">
        <v>12.5</v>
      </c>
      <c r="E22" s="1">
        <v>12</v>
      </c>
      <c r="F22" s="1">
        <v>10</v>
      </c>
      <c r="G22" s="1">
        <v>13</v>
      </c>
      <c r="H22" s="1">
        <v>9</v>
      </c>
      <c r="I22" s="10">
        <v>13</v>
      </c>
      <c r="J22" s="29">
        <f t="shared" si="0"/>
        <v>13</v>
      </c>
      <c r="K22" s="29">
        <f t="shared" si="1"/>
        <v>9</v>
      </c>
      <c r="L22" s="29">
        <f t="shared" si="2"/>
        <v>11.583333333333334</v>
      </c>
      <c r="M22" s="29">
        <f t="shared" si="3"/>
        <v>10.975744047619047</v>
      </c>
      <c r="N22" s="29">
        <f t="shared" si="4"/>
        <v>0</v>
      </c>
      <c r="O22" s="29">
        <f t="shared" si="5"/>
        <v>24</v>
      </c>
      <c r="P22" s="29">
        <f t="shared" si="6"/>
        <v>12.583333333333334</v>
      </c>
      <c r="Q22" s="29">
        <f t="shared" si="7"/>
        <v>11.583333333333334</v>
      </c>
      <c r="R22" s="36">
        <f t="shared" si="8"/>
        <v>1</v>
      </c>
      <c r="U22" s="19"/>
      <c r="V22" s="5"/>
      <c r="W22" s="5"/>
      <c r="X22" s="5"/>
      <c r="Y22" s="5"/>
      <c r="Z22" s="5"/>
      <c r="AA22" s="5"/>
      <c r="AB22" s="20"/>
    </row>
    <row r="23" spans="1:28" ht="13.5" thickBot="1" x14ac:dyDescent="0.25">
      <c r="A23" s="2" t="s">
        <v>38</v>
      </c>
      <c r="B23" s="1" t="s">
        <v>21</v>
      </c>
      <c r="C23" s="10" t="s">
        <v>17</v>
      </c>
      <c r="D23" s="2">
        <v>9.5</v>
      </c>
      <c r="E23" s="1">
        <v>14.5</v>
      </c>
      <c r="F23" s="1">
        <v>13</v>
      </c>
      <c r="G23" s="1">
        <v>14</v>
      </c>
      <c r="H23" s="1">
        <v>10</v>
      </c>
      <c r="I23" s="10">
        <v>14</v>
      </c>
      <c r="J23" s="29">
        <f t="shared" si="0"/>
        <v>14.5</v>
      </c>
      <c r="K23" s="29">
        <f t="shared" si="1"/>
        <v>9.5</v>
      </c>
      <c r="L23" s="29">
        <f t="shared" si="2"/>
        <v>12.5</v>
      </c>
      <c r="M23" s="29">
        <f t="shared" si="3"/>
        <v>10.975744047619047</v>
      </c>
      <c r="N23" s="29">
        <f t="shared" si="4"/>
        <v>0</v>
      </c>
      <c r="O23" s="29">
        <f t="shared" si="5"/>
        <v>12</v>
      </c>
      <c r="P23" s="29">
        <f t="shared" si="6"/>
        <v>13.5</v>
      </c>
      <c r="Q23" s="29">
        <f t="shared" si="7"/>
        <v>14.5</v>
      </c>
      <c r="R23" s="36">
        <f t="shared" si="8"/>
        <v>0</v>
      </c>
      <c r="U23" s="19"/>
      <c r="V23" s="5"/>
      <c r="W23" s="5"/>
      <c r="X23" s="5"/>
      <c r="Y23" s="5"/>
      <c r="Z23" s="5"/>
      <c r="AA23" s="5"/>
      <c r="AB23" s="20"/>
    </row>
    <row r="24" spans="1:28" ht="13.5" thickBot="1" x14ac:dyDescent="0.25">
      <c r="A24" s="2" t="s">
        <v>39</v>
      </c>
      <c r="B24" s="34" t="s">
        <v>95</v>
      </c>
      <c r="C24" s="10" t="s">
        <v>15</v>
      </c>
      <c r="D24" s="2">
        <v>8</v>
      </c>
      <c r="E24" s="1">
        <v>6</v>
      </c>
      <c r="F24" s="1">
        <v>10</v>
      </c>
      <c r="G24" s="1">
        <v>13</v>
      </c>
      <c r="H24" s="1">
        <v>9</v>
      </c>
      <c r="I24" s="10">
        <v>12</v>
      </c>
      <c r="J24" s="29">
        <f t="shared" si="0"/>
        <v>13</v>
      </c>
      <c r="K24" s="29">
        <f t="shared" si="1"/>
        <v>6</v>
      </c>
      <c r="L24" s="29">
        <f t="shared" si="2"/>
        <v>9.6666666666666661</v>
      </c>
      <c r="M24" s="29">
        <f t="shared" si="3"/>
        <v>10.975744047619047</v>
      </c>
      <c r="N24" s="29">
        <f t="shared" si="4"/>
        <v>0</v>
      </c>
      <c r="O24" s="29">
        <f t="shared" si="5"/>
        <v>43</v>
      </c>
      <c r="P24" s="29">
        <f t="shared" si="6"/>
        <v>10.666666666666666</v>
      </c>
      <c r="Q24" s="29">
        <f t="shared" si="7"/>
        <v>9.6666666666666661</v>
      </c>
      <c r="R24" s="36">
        <f t="shared" si="8"/>
        <v>1</v>
      </c>
      <c r="U24" s="19"/>
      <c r="V24" s="5"/>
      <c r="W24" s="5"/>
      <c r="X24" s="5"/>
      <c r="Y24" s="5"/>
      <c r="Z24" s="5"/>
      <c r="AA24" s="5"/>
      <c r="AB24" s="20"/>
    </row>
    <row r="25" spans="1:28" ht="13.5" thickBot="1" x14ac:dyDescent="0.25">
      <c r="A25" s="2" t="s">
        <v>40</v>
      </c>
      <c r="B25" s="1" t="s">
        <v>73</v>
      </c>
      <c r="C25" s="10" t="s">
        <v>17</v>
      </c>
      <c r="D25" s="2">
        <v>2</v>
      </c>
      <c r="E25" s="1"/>
      <c r="F25" s="1"/>
      <c r="G25" s="1"/>
      <c r="H25" s="1"/>
      <c r="I25" s="10"/>
      <c r="J25" s="29">
        <f t="shared" si="0"/>
        <v>2</v>
      </c>
      <c r="K25" s="29">
        <f t="shared" si="1"/>
        <v>2</v>
      </c>
      <c r="L25" s="29">
        <f t="shared" si="2"/>
        <v>2</v>
      </c>
      <c r="M25" s="29">
        <f t="shared" si="3"/>
        <v>10.975744047619047</v>
      </c>
      <c r="N25" s="29">
        <f t="shared" si="4"/>
        <v>5</v>
      </c>
      <c r="O25" s="29">
        <f t="shared" si="5"/>
        <v>56</v>
      </c>
      <c r="P25" s="29">
        <f t="shared" si="6"/>
        <v>2</v>
      </c>
      <c r="Q25" s="29">
        <f t="shared" si="7"/>
        <v>2</v>
      </c>
      <c r="R25" s="36">
        <f t="shared" si="8"/>
        <v>0</v>
      </c>
      <c r="U25" s="19"/>
      <c r="V25" s="5"/>
      <c r="W25" s="5"/>
      <c r="X25" s="5"/>
      <c r="Y25" s="5"/>
      <c r="Z25" s="5"/>
      <c r="AA25" s="5"/>
      <c r="AB25" s="20"/>
    </row>
    <row r="26" spans="1:28" ht="13.5" thickBot="1" x14ac:dyDescent="0.25">
      <c r="A26" s="2" t="s">
        <v>41</v>
      </c>
      <c r="B26" s="1" t="s">
        <v>73</v>
      </c>
      <c r="C26" s="10" t="s">
        <v>15</v>
      </c>
      <c r="D26" s="2">
        <v>5.5</v>
      </c>
      <c r="E26" s="1">
        <v>7.5</v>
      </c>
      <c r="F26" s="1">
        <v>12</v>
      </c>
      <c r="G26" s="1">
        <v>13</v>
      </c>
      <c r="H26" s="1">
        <v>3</v>
      </c>
      <c r="I26" s="10">
        <v>10</v>
      </c>
      <c r="J26" s="29">
        <f t="shared" si="0"/>
        <v>13</v>
      </c>
      <c r="K26" s="29">
        <f t="shared" si="1"/>
        <v>3</v>
      </c>
      <c r="L26" s="29">
        <f t="shared" si="2"/>
        <v>8.5</v>
      </c>
      <c r="M26" s="29">
        <f t="shared" si="3"/>
        <v>10.975744047619047</v>
      </c>
      <c r="N26" s="29">
        <f t="shared" si="4"/>
        <v>0</v>
      </c>
      <c r="O26" s="29">
        <f t="shared" si="5"/>
        <v>52</v>
      </c>
      <c r="P26" s="29">
        <f t="shared" si="6"/>
        <v>9.5</v>
      </c>
      <c r="Q26" s="29">
        <f t="shared" si="7"/>
        <v>8.5</v>
      </c>
      <c r="R26" s="36">
        <f t="shared" si="8"/>
        <v>0</v>
      </c>
      <c r="U26" s="19"/>
      <c r="V26" s="5"/>
      <c r="W26" s="5"/>
      <c r="X26" s="5"/>
      <c r="Y26" s="5"/>
      <c r="Z26" s="5"/>
      <c r="AA26" s="5"/>
      <c r="AB26" s="20"/>
    </row>
    <row r="27" spans="1:28" ht="13.5" thickBot="1" x14ac:dyDescent="0.25">
      <c r="A27" s="2" t="s">
        <v>42</v>
      </c>
      <c r="B27" s="1" t="s">
        <v>73</v>
      </c>
      <c r="C27" s="10" t="s">
        <v>17</v>
      </c>
      <c r="D27" s="2"/>
      <c r="E27" s="1">
        <v>12.5</v>
      </c>
      <c r="F27" s="1">
        <v>15</v>
      </c>
      <c r="G27" s="1">
        <v>13</v>
      </c>
      <c r="H27" s="1">
        <v>7</v>
      </c>
      <c r="I27" s="10">
        <v>11</v>
      </c>
      <c r="J27" s="29">
        <f t="shared" si="0"/>
        <v>15</v>
      </c>
      <c r="K27" s="29">
        <f t="shared" si="1"/>
        <v>7</v>
      </c>
      <c r="L27" s="29">
        <f t="shared" si="2"/>
        <v>11.7</v>
      </c>
      <c r="M27" s="29">
        <f t="shared" si="3"/>
        <v>10.975744047619047</v>
      </c>
      <c r="N27" s="29">
        <f t="shared" si="4"/>
        <v>1</v>
      </c>
      <c r="O27" s="29">
        <f t="shared" si="5"/>
        <v>23</v>
      </c>
      <c r="P27" s="29">
        <f t="shared" si="6"/>
        <v>11.7</v>
      </c>
      <c r="Q27" s="29">
        <f t="shared" si="7"/>
        <v>11.7</v>
      </c>
      <c r="R27" s="36">
        <f t="shared" si="8"/>
        <v>1</v>
      </c>
      <c r="U27" s="19"/>
      <c r="V27" s="5"/>
      <c r="W27" s="5"/>
      <c r="X27" s="5"/>
      <c r="Y27" s="5"/>
      <c r="Z27" s="5"/>
      <c r="AA27" s="5"/>
      <c r="AB27" s="20"/>
    </row>
    <row r="28" spans="1:28" ht="13.5" thickBot="1" x14ac:dyDescent="0.25">
      <c r="A28" s="2" t="s">
        <v>43</v>
      </c>
      <c r="B28" s="1" t="s">
        <v>21</v>
      </c>
      <c r="C28" s="10" t="s">
        <v>15</v>
      </c>
      <c r="D28" s="2">
        <v>9.5</v>
      </c>
      <c r="E28" s="1">
        <v>11</v>
      </c>
      <c r="F28" s="1">
        <v>12</v>
      </c>
      <c r="G28" s="1">
        <v>13</v>
      </c>
      <c r="H28" s="1">
        <v>9</v>
      </c>
      <c r="I28" s="10">
        <v>10</v>
      </c>
      <c r="J28" s="29">
        <f t="shared" si="0"/>
        <v>13</v>
      </c>
      <c r="K28" s="29">
        <f t="shared" si="1"/>
        <v>9</v>
      </c>
      <c r="L28" s="29">
        <f t="shared" si="2"/>
        <v>10.75</v>
      </c>
      <c r="M28" s="29">
        <f t="shared" si="3"/>
        <v>10.975744047619047</v>
      </c>
      <c r="N28" s="29">
        <f t="shared" si="4"/>
        <v>0</v>
      </c>
      <c r="O28" s="29">
        <f t="shared" si="5"/>
        <v>34</v>
      </c>
      <c r="P28" s="29">
        <f t="shared" si="6"/>
        <v>11.75</v>
      </c>
      <c r="Q28" s="29">
        <f t="shared" si="7"/>
        <v>10.75</v>
      </c>
      <c r="R28" s="36">
        <f t="shared" si="8"/>
        <v>1</v>
      </c>
      <c r="U28" s="19"/>
      <c r="V28" s="5"/>
      <c r="W28" s="5"/>
      <c r="X28" s="5"/>
      <c r="Y28" s="5"/>
      <c r="Z28" s="5"/>
      <c r="AA28" s="5"/>
      <c r="AB28" s="20"/>
    </row>
    <row r="29" spans="1:28" ht="13.5" thickBot="1" x14ac:dyDescent="0.25">
      <c r="A29" s="2" t="s">
        <v>44</v>
      </c>
      <c r="B29" s="1" t="s">
        <v>21</v>
      </c>
      <c r="C29" s="10" t="s">
        <v>17</v>
      </c>
      <c r="D29" s="2">
        <v>7.5</v>
      </c>
      <c r="E29" s="1">
        <v>11</v>
      </c>
      <c r="F29" s="1">
        <v>12.5</v>
      </c>
      <c r="G29" s="1">
        <v>14</v>
      </c>
      <c r="H29" s="1">
        <v>10</v>
      </c>
      <c r="I29" s="10">
        <v>11</v>
      </c>
      <c r="J29" s="29">
        <f t="shared" si="0"/>
        <v>14</v>
      </c>
      <c r="K29" s="29">
        <f t="shared" si="1"/>
        <v>7.5</v>
      </c>
      <c r="L29" s="29">
        <f t="shared" si="2"/>
        <v>11</v>
      </c>
      <c r="M29" s="29">
        <f t="shared" si="3"/>
        <v>10.975744047619047</v>
      </c>
      <c r="N29" s="29">
        <f t="shared" si="4"/>
        <v>0</v>
      </c>
      <c r="O29" s="29">
        <f t="shared" si="5"/>
        <v>32</v>
      </c>
      <c r="P29" s="29">
        <f t="shared" si="6"/>
        <v>12</v>
      </c>
      <c r="Q29" s="29">
        <f t="shared" si="7"/>
        <v>11</v>
      </c>
      <c r="R29" s="36">
        <f t="shared" si="8"/>
        <v>1</v>
      </c>
      <c r="U29" s="19"/>
      <c r="V29" s="5"/>
      <c r="W29" s="5"/>
      <c r="X29" s="5"/>
      <c r="Y29" s="5"/>
      <c r="Z29" s="5"/>
      <c r="AA29" s="5"/>
      <c r="AB29" s="20"/>
    </row>
    <row r="30" spans="1:28" ht="13.5" thickBot="1" x14ac:dyDescent="0.25">
      <c r="A30" s="2" t="s">
        <v>45</v>
      </c>
      <c r="B30" s="1" t="s">
        <v>73</v>
      </c>
      <c r="C30" s="10" t="s">
        <v>15</v>
      </c>
      <c r="D30" s="2">
        <v>10.5</v>
      </c>
      <c r="E30" s="1">
        <v>10</v>
      </c>
      <c r="F30" s="1">
        <v>13</v>
      </c>
      <c r="G30" s="1">
        <v>16</v>
      </c>
      <c r="H30" s="1">
        <v>9</v>
      </c>
      <c r="I30" s="10">
        <v>13</v>
      </c>
      <c r="J30" s="29">
        <f t="shared" si="0"/>
        <v>16</v>
      </c>
      <c r="K30" s="29">
        <f t="shared" si="1"/>
        <v>9</v>
      </c>
      <c r="L30" s="29">
        <f t="shared" si="2"/>
        <v>11.916666666666666</v>
      </c>
      <c r="M30" s="29">
        <f t="shared" si="3"/>
        <v>10.975744047619047</v>
      </c>
      <c r="N30" s="29">
        <f t="shared" si="4"/>
        <v>0</v>
      </c>
      <c r="O30" s="29">
        <f t="shared" si="5"/>
        <v>19</v>
      </c>
      <c r="P30" s="29">
        <f t="shared" si="6"/>
        <v>12.916666666666666</v>
      </c>
      <c r="Q30" s="29">
        <f t="shared" si="7"/>
        <v>11.916666666666666</v>
      </c>
      <c r="R30" s="36">
        <f t="shared" si="8"/>
        <v>0</v>
      </c>
      <c r="U30" s="19"/>
      <c r="V30" s="5"/>
      <c r="W30" s="5"/>
      <c r="X30" s="5"/>
      <c r="Y30" s="5"/>
      <c r="Z30" s="5"/>
      <c r="AA30" s="5"/>
      <c r="AB30" s="20"/>
    </row>
    <row r="31" spans="1:28" ht="13.5" thickBot="1" x14ac:dyDescent="0.25">
      <c r="A31" s="2" t="s">
        <v>46</v>
      </c>
      <c r="B31" s="1" t="s">
        <v>73</v>
      </c>
      <c r="C31" s="10" t="s">
        <v>17</v>
      </c>
      <c r="D31" s="2">
        <v>10</v>
      </c>
      <c r="E31" s="1">
        <v>12</v>
      </c>
      <c r="F31" s="1">
        <v>10.5</v>
      </c>
      <c r="G31" s="1">
        <v>15</v>
      </c>
      <c r="H31" s="1">
        <v>7</v>
      </c>
      <c r="I31" s="10">
        <v>13</v>
      </c>
      <c r="J31" s="29">
        <f t="shared" si="0"/>
        <v>15</v>
      </c>
      <c r="K31" s="29">
        <f t="shared" si="1"/>
        <v>7</v>
      </c>
      <c r="L31" s="29">
        <f t="shared" si="2"/>
        <v>11.25</v>
      </c>
      <c r="M31" s="29">
        <f t="shared" si="3"/>
        <v>10.975744047619047</v>
      </c>
      <c r="N31" s="29">
        <f t="shared" si="4"/>
        <v>0</v>
      </c>
      <c r="O31" s="29">
        <f t="shared" si="5"/>
        <v>29</v>
      </c>
      <c r="P31" s="29">
        <f t="shared" si="6"/>
        <v>12.25</v>
      </c>
      <c r="Q31" s="29">
        <f t="shared" si="7"/>
        <v>11.25</v>
      </c>
      <c r="R31" s="36">
        <f t="shared" si="8"/>
        <v>0</v>
      </c>
      <c r="U31" s="19"/>
      <c r="V31" s="5"/>
      <c r="W31" s="5"/>
      <c r="X31" s="5"/>
      <c r="Y31" s="5"/>
      <c r="Z31" s="5"/>
      <c r="AA31" s="5"/>
      <c r="AB31" s="20"/>
    </row>
    <row r="32" spans="1:28" ht="13.5" thickBot="1" x14ac:dyDescent="0.25">
      <c r="A32" s="2" t="s">
        <v>47</v>
      </c>
      <c r="B32" s="1" t="s">
        <v>73</v>
      </c>
      <c r="C32" s="10" t="s">
        <v>15</v>
      </c>
      <c r="D32" s="2">
        <v>10</v>
      </c>
      <c r="E32" s="1">
        <v>15.5</v>
      </c>
      <c r="F32" s="1">
        <v>13</v>
      </c>
      <c r="G32" s="1">
        <v>13</v>
      </c>
      <c r="H32" s="1">
        <v>10</v>
      </c>
      <c r="I32" s="10">
        <v>10</v>
      </c>
      <c r="J32" s="29">
        <f t="shared" si="0"/>
        <v>15.5</v>
      </c>
      <c r="K32" s="29">
        <f t="shared" si="1"/>
        <v>10</v>
      </c>
      <c r="L32" s="29">
        <f t="shared" si="2"/>
        <v>11.916666666666666</v>
      </c>
      <c r="M32" s="29">
        <f t="shared" si="3"/>
        <v>10.975744047619047</v>
      </c>
      <c r="N32" s="29">
        <f t="shared" si="4"/>
        <v>0</v>
      </c>
      <c r="O32" s="29">
        <f t="shared" si="5"/>
        <v>19</v>
      </c>
      <c r="P32" s="29">
        <f t="shared" si="6"/>
        <v>12.916666666666666</v>
      </c>
      <c r="Q32" s="29">
        <f t="shared" si="7"/>
        <v>11.916666666666666</v>
      </c>
      <c r="R32" s="36">
        <f t="shared" si="8"/>
        <v>0</v>
      </c>
      <c r="U32" s="19"/>
      <c r="V32" s="5"/>
      <c r="W32" s="5"/>
      <c r="X32" s="5"/>
      <c r="Y32" s="5"/>
      <c r="Z32" s="5"/>
      <c r="AA32" s="5"/>
      <c r="AB32" s="20"/>
    </row>
    <row r="33" spans="1:28" ht="13.5" thickBot="1" x14ac:dyDescent="0.25">
      <c r="A33" s="2" t="s">
        <v>48</v>
      </c>
      <c r="B33" s="1" t="s">
        <v>73</v>
      </c>
      <c r="C33" s="10" t="s">
        <v>17</v>
      </c>
      <c r="D33" s="2">
        <v>7.5</v>
      </c>
      <c r="E33" s="1"/>
      <c r="F33" s="1">
        <v>11.5</v>
      </c>
      <c r="G33" s="1">
        <v>16</v>
      </c>
      <c r="H33" s="1">
        <v>9</v>
      </c>
      <c r="I33" s="10">
        <v>12</v>
      </c>
      <c r="J33" s="29">
        <f t="shared" si="0"/>
        <v>16</v>
      </c>
      <c r="K33" s="29">
        <f t="shared" si="1"/>
        <v>7.5</v>
      </c>
      <c r="L33" s="29">
        <f t="shared" si="2"/>
        <v>11.2</v>
      </c>
      <c r="M33" s="29">
        <f t="shared" si="3"/>
        <v>10.975744047619047</v>
      </c>
      <c r="N33" s="29">
        <f t="shared" si="4"/>
        <v>1</v>
      </c>
      <c r="O33" s="29">
        <f t="shared" si="5"/>
        <v>31</v>
      </c>
      <c r="P33" s="29">
        <f t="shared" si="6"/>
        <v>11.2</v>
      </c>
      <c r="Q33" s="29">
        <f t="shared" si="7"/>
        <v>11.2</v>
      </c>
      <c r="R33" s="36">
        <f t="shared" si="8"/>
        <v>0</v>
      </c>
      <c r="U33" s="19"/>
      <c r="V33" s="5"/>
      <c r="W33" s="5"/>
      <c r="X33" s="5"/>
      <c r="Y33" s="5"/>
      <c r="Z33" s="5"/>
      <c r="AA33" s="5"/>
      <c r="AB33" s="20"/>
    </row>
    <row r="34" spans="1:28" ht="13.5" thickBot="1" x14ac:dyDescent="0.25">
      <c r="A34" s="2" t="s">
        <v>49</v>
      </c>
      <c r="B34" s="34" t="s">
        <v>95</v>
      </c>
      <c r="C34" s="10" t="s">
        <v>15</v>
      </c>
      <c r="D34" s="2">
        <v>13</v>
      </c>
      <c r="E34" s="1">
        <v>13</v>
      </c>
      <c r="F34" s="1">
        <v>12</v>
      </c>
      <c r="G34" s="1">
        <v>15</v>
      </c>
      <c r="H34" s="1">
        <v>10</v>
      </c>
      <c r="I34" s="10">
        <v>11</v>
      </c>
      <c r="J34" s="29">
        <f t="shared" si="0"/>
        <v>15</v>
      </c>
      <c r="K34" s="29">
        <f t="shared" si="1"/>
        <v>10</v>
      </c>
      <c r="L34" s="29">
        <f t="shared" si="2"/>
        <v>12.333333333333334</v>
      </c>
      <c r="M34" s="29">
        <f t="shared" si="3"/>
        <v>10.975744047619047</v>
      </c>
      <c r="N34" s="29">
        <f t="shared" si="4"/>
        <v>0</v>
      </c>
      <c r="O34" s="29">
        <f t="shared" si="5"/>
        <v>13</v>
      </c>
      <c r="P34" s="29">
        <f t="shared" si="6"/>
        <v>13.333333333333334</v>
      </c>
      <c r="Q34" s="29">
        <f t="shared" si="7"/>
        <v>12.333333333333334</v>
      </c>
      <c r="R34" s="36">
        <f t="shared" si="8"/>
        <v>0</v>
      </c>
      <c r="U34" s="19"/>
      <c r="V34" s="5"/>
      <c r="W34" s="5"/>
      <c r="X34" s="5"/>
      <c r="Y34" s="5"/>
      <c r="Z34" s="5"/>
      <c r="AA34" s="5"/>
      <c r="AB34" s="20"/>
    </row>
    <row r="35" spans="1:28" ht="13.5" thickBot="1" x14ac:dyDescent="0.25">
      <c r="A35" s="2" t="s">
        <v>50</v>
      </c>
      <c r="B35" s="1" t="s">
        <v>21</v>
      </c>
      <c r="C35" s="10" t="s">
        <v>17</v>
      </c>
      <c r="D35" s="2">
        <v>9</v>
      </c>
      <c r="E35" s="1">
        <v>13</v>
      </c>
      <c r="F35" s="1">
        <v>13</v>
      </c>
      <c r="G35" s="1">
        <v>14</v>
      </c>
      <c r="H35" s="1">
        <v>15</v>
      </c>
      <c r="I35" s="10">
        <v>17</v>
      </c>
      <c r="J35" s="29">
        <f t="shared" si="0"/>
        <v>17</v>
      </c>
      <c r="K35" s="29">
        <f t="shared" si="1"/>
        <v>9</v>
      </c>
      <c r="L35" s="29">
        <f t="shared" si="2"/>
        <v>13.5</v>
      </c>
      <c r="M35" s="29">
        <f t="shared" si="3"/>
        <v>10.975744047619047</v>
      </c>
      <c r="N35" s="29">
        <f t="shared" si="4"/>
        <v>0</v>
      </c>
      <c r="O35" s="29">
        <f t="shared" si="5"/>
        <v>4</v>
      </c>
      <c r="P35" s="29">
        <f t="shared" si="6"/>
        <v>14.5</v>
      </c>
      <c r="Q35" s="29">
        <f t="shared" si="7"/>
        <v>13.5</v>
      </c>
      <c r="R35" s="36">
        <f t="shared" si="8"/>
        <v>0</v>
      </c>
      <c r="U35" s="19"/>
      <c r="V35" s="5"/>
      <c r="W35" s="5"/>
      <c r="X35" s="5"/>
      <c r="Y35" s="5"/>
      <c r="Z35" s="5"/>
      <c r="AA35" s="5"/>
      <c r="AB35" s="20"/>
    </row>
    <row r="36" spans="1:28" ht="13.5" thickBot="1" x14ac:dyDescent="0.25">
      <c r="A36" s="2" t="s">
        <v>51</v>
      </c>
      <c r="B36" s="1" t="s">
        <v>21</v>
      </c>
      <c r="C36" s="10" t="s">
        <v>15</v>
      </c>
      <c r="D36" s="2">
        <v>13</v>
      </c>
      <c r="E36" s="1">
        <v>16</v>
      </c>
      <c r="F36" s="1">
        <v>12</v>
      </c>
      <c r="G36" s="1">
        <v>13</v>
      </c>
      <c r="H36" s="1">
        <v>8</v>
      </c>
      <c r="I36" s="10">
        <v>12</v>
      </c>
      <c r="J36" s="29">
        <f t="shared" si="0"/>
        <v>16</v>
      </c>
      <c r="K36" s="29">
        <f t="shared" si="1"/>
        <v>8</v>
      </c>
      <c r="L36" s="29">
        <f t="shared" si="2"/>
        <v>12.333333333333334</v>
      </c>
      <c r="M36" s="29">
        <f t="shared" si="3"/>
        <v>10.975744047619047</v>
      </c>
      <c r="N36" s="29">
        <f t="shared" si="4"/>
        <v>0</v>
      </c>
      <c r="O36" s="29">
        <f t="shared" si="5"/>
        <v>13</v>
      </c>
      <c r="P36" s="29">
        <f t="shared" si="6"/>
        <v>13.333333333333334</v>
      </c>
      <c r="Q36" s="29">
        <f t="shared" si="7"/>
        <v>12.333333333333334</v>
      </c>
      <c r="R36" s="36">
        <f t="shared" si="8"/>
        <v>0</v>
      </c>
      <c r="U36" s="19"/>
      <c r="V36" s="5"/>
      <c r="W36" s="5"/>
      <c r="X36" s="5"/>
      <c r="Y36" s="5"/>
      <c r="Z36" s="5"/>
      <c r="AA36" s="5"/>
      <c r="AB36" s="20"/>
    </row>
    <row r="37" spans="1:28" ht="13.5" thickBot="1" x14ac:dyDescent="0.25">
      <c r="A37" s="2" t="s">
        <v>52</v>
      </c>
      <c r="B37" s="1" t="s">
        <v>21</v>
      </c>
      <c r="C37" s="10" t="s">
        <v>17</v>
      </c>
      <c r="D37" s="2">
        <v>13</v>
      </c>
      <c r="E37" s="1">
        <v>14</v>
      </c>
      <c r="F37" s="1">
        <v>10.5</v>
      </c>
      <c r="G37" s="1">
        <v>14</v>
      </c>
      <c r="H37" s="1">
        <v>9</v>
      </c>
      <c r="I37" s="10">
        <v>12</v>
      </c>
      <c r="J37" s="29">
        <f t="shared" si="0"/>
        <v>14</v>
      </c>
      <c r="K37" s="29">
        <f t="shared" si="1"/>
        <v>9</v>
      </c>
      <c r="L37" s="29">
        <f t="shared" si="2"/>
        <v>12.083333333333334</v>
      </c>
      <c r="M37" s="29">
        <f t="shared" si="3"/>
        <v>10.975744047619047</v>
      </c>
      <c r="N37" s="29">
        <f t="shared" si="4"/>
        <v>0</v>
      </c>
      <c r="O37" s="29">
        <f t="shared" si="5"/>
        <v>18</v>
      </c>
      <c r="P37" s="29">
        <f t="shared" si="6"/>
        <v>13.083333333333334</v>
      </c>
      <c r="Q37" s="29">
        <f t="shared" si="7"/>
        <v>12.083333333333334</v>
      </c>
      <c r="R37" s="36">
        <f t="shared" si="8"/>
        <v>0</v>
      </c>
      <c r="U37" s="19"/>
      <c r="V37" s="5"/>
      <c r="W37" s="5"/>
      <c r="X37" s="5"/>
      <c r="Y37" s="5"/>
      <c r="Z37" s="5"/>
      <c r="AA37" s="5"/>
      <c r="AB37" s="20"/>
    </row>
    <row r="38" spans="1:28" ht="13.5" thickBot="1" x14ac:dyDescent="0.25">
      <c r="A38" s="2" t="s">
        <v>53</v>
      </c>
      <c r="B38" s="1" t="s">
        <v>73</v>
      </c>
      <c r="C38" s="10" t="s">
        <v>15</v>
      </c>
      <c r="D38" s="2"/>
      <c r="E38" s="1">
        <v>6</v>
      </c>
      <c r="F38" s="1">
        <v>11</v>
      </c>
      <c r="G38" s="1">
        <v>16</v>
      </c>
      <c r="H38" s="1">
        <v>10</v>
      </c>
      <c r="I38" s="10">
        <v>14</v>
      </c>
      <c r="J38" s="29">
        <f t="shared" si="0"/>
        <v>16</v>
      </c>
      <c r="K38" s="29">
        <f t="shared" si="1"/>
        <v>6</v>
      </c>
      <c r="L38" s="29">
        <f t="shared" si="2"/>
        <v>11.4</v>
      </c>
      <c r="M38" s="29">
        <f t="shared" si="3"/>
        <v>10.975744047619047</v>
      </c>
      <c r="N38" s="29">
        <f t="shared" si="4"/>
        <v>1</v>
      </c>
      <c r="O38" s="29">
        <f t="shared" si="5"/>
        <v>27</v>
      </c>
      <c r="P38" s="29">
        <f t="shared" si="6"/>
        <v>11.4</v>
      </c>
      <c r="Q38" s="29">
        <f t="shared" si="7"/>
        <v>11.4</v>
      </c>
      <c r="R38" s="36">
        <f t="shared" si="8"/>
        <v>0</v>
      </c>
      <c r="U38" s="19"/>
      <c r="V38" s="5"/>
      <c r="W38" s="5"/>
      <c r="X38" s="5"/>
      <c r="Y38" s="5"/>
      <c r="Z38" s="5"/>
      <c r="AA38" s="5"/>
      <c r="AB38" s="20"/>
    </row>
    <row r="39" spans="1:28" ht="13.5" thickBot="1" x14ac:dyDescent="0.25">
      <c r="A39" s="2" t="s">
        <v>54</v>
      </c>
      <c r="B39" s="1" t="s">
        <v>73</v>
      </c>
      <c r="C39" s="10" t="s">
        <v>17</v>
      </c>
      <c r="D39" s="2">
        <v>9</v>
      </c>
      <c r="E39" s="1">
        <v>7</v>
      </c>
      <c r="F39" s="1">
        <v>7</v>
      </c>
      <c r="G39" s="1">
        <v>13</v>
      </c>
      <c r="H39" s="1">
        <v>6</v>
      </c>
      <c r="I39" s="10">
        <v>0</v>
      </c>
      <c r="J39" s="29">
        <f t="shared" si="0"/>
        <v>13</v>
      </c>
      <c r="K39" s="29">
        <f t="shared" si="1"/>
        <v>0</v>
      </c>
      <c r="L39" s="29">
        <f t="shared" si="2"/>
        <v>7</v>
      </c>
      <c r="M39" s="29">
        <f t="shared" si="3"/>
        <v>10.975744047619047</v>
      </c>
      <c r="N39" s="29">
        <f t="shared" si="4"/>
        <v>0</v>
      </c>
      <c r="O39" s="29">
        <f t="shared" si="5"/>
        <v>55</v>
      </c>
      <c r="P39" s="29">
        <f t="shared" si="6"/>
        <v>8</v>
      </c>
      <c r="Q39" s="29">
        <f t="shared" si="7"/>
        <v>7</v>
      </c>
      <c r="R39" s="36">
        <f t="shared" si="8"/>
        <v>1</v>
      </c>
      <c r="U39" s="19"/>
      <c r="V39" s="5"/>
      <c r="W39" s="5"/>
      <c r="X39" s="5"/>
      <c r="Y39" s="5"/>
      <c r="Z39" s="5"/>
      <c r="AA39" s="5"/>
      <c r="AB39" s="20"/>
    </row>
    <row r="40" spans="1:28" ht="13.5" thickBot="1" x14ac:dyDescent="0.25">
      <c r="A40" s="2" t="s">
        <v>55</v>
      </c>
      <c r="B40" s="1" t="s">
        <v>73</v>
      </c>
      <c r="C40" s="10" t="s">
        <v>15</v>
      </c>
      <c r="D40" s="2">
        <v>10</v>
      </c>
      <c r="E40" s="1">
        <v>13.5</v>
      </c>
      <c r="F40" s="1">
        <v>12.5</v>
      </c>
      <c r="G40" s="1">
        <v>14</v>
      </c>
      <c r="H40" s="1">
        <v>10</v>
      </c>
      <c r="I40" s="10">
        <v>13</v>
      </c>
      <c r="J40" s="29">
        <f t="shared" si="0"/>
        <v>14</v>
      </c>
      <c r="K40" s="29">
        <f t="shared" si="1"/>
        <v>10</v>
      </c>
      <c r="L40" s="29">
        <f t="shared" si="2"/>
        <v>12.166666666666666</v>
      </c>
      <c r="M40" s="29">
        <f t="shared" si="3"/>
        <v>10.975744047619047</v>
      </c>
      <c r="N40" s="29">
        <f t="shared" si="4"/>
        <v>0</v>
      </c>
      <c r="O40" s="29">
        <f t="shared" si="5"/>
        <v>17</v>
      </c>
      <c r="P40" s="29">
        <f t="shared" si="6"/>
        <v>13.166666666666666</v>
      </c>
      <c r="Q40" s="29">
        <f t="shared" si="7"/>
        <v>14.166666666666666</v>
      </c>
      <c r="R40" s="36">
        <f t="shared" si="8"/>
        <v>1</v>
      </c>
      <c r="U40" s="21"/>
      <c r="V40" s="22"/>
      <c r="W40" s="22"/>
      <c r="X40" s="22"/>
      <c r="Y40" s="22"/>
      <c r="Z40" s="22"/>
      <c r="AA40" s="22"/>
      <c r="AB40" s="23"/>
    </row>
    <row r="41" spans="1:28" ht="13.5" thickBot="1" x14ac:dyDescent="0.25">
      <c r="A41" s="2" t="s">
        <v>56</v>
      </c>
      <c r="B41" s="1" t="s">
        <v>73</v>
      </c>
      <c r="C41" s="10" t="s">
        <v>17</v>
      </c>
      <c r="D41" s="2">
        <v>13.5</v>
      </c>
      <c r="E41" s="1">
        <v>13.5</v>
      </c>
      <c r="F41" s="1">
        <v>12.5</v>
      </c>
      <c r="G41" s="1">
        <v>13</v>
      </c>
      <c r="H41" s="1">
        <v>9</v>
      </c>
      <c r="I41" s="10">
        <v>12</v>
      </c>
      <c r="J41" s="29">
        <f t="shared" si="0"/>
        <v>13.5</v>
      </c>
      <c r="K41" s="29">
        <f t="shared" si="1"/>
        <v>9</v>
      </c>
      <c r="L41" s="29">
        <f t="shared" si="2"/>
        <v>12.25</v>
      </c>
      <c r="M41" s="29">
        <f t="shared" si="3"/>
        <v>10.975744047619047</v>
      </c>
      <c r="N41" s="29">
        <f t="shared" si="4"/>
        <v>0</v>
      </c>
      <c r="O41" s="29">
        <f t="shared" si="5"/>
        <v>15</v>
      </c>
      <c r="P41" s="29">
        <f t="shared" si="6"/>
        <v>13.25</v>
      </c>
      <c r="Q41" s="29">
        <f t="shared" si="7"/>
        <v>12.25</v>
      </c>
      <c r="R41" s="36">
        <f t="shared" si="8"/>
        <v>0</v>
      </c>
    </row>
    <row r="42" spans="1:28" ht="13.5" thickBot="1" x14ac:dyDescent="0.25">
      <c r="A42" s="2" t="s">
        <v>57</v>
      </c>
      <c r="B42" s="1" t="s">
        <v>21</v>
      </c>
      <c r="C42" s="10" t="s">
        <v>15</v>
      </c>
      <c r="D42" s="2">
        <v>12.5</v>
      </c>
      <c r="E42" s="1">
        <v>14.5</v>
      </c>
      <c r="F42" s="1">
        <v>14.5</v>
      </c>
      <c r="G42" s="1">
        <v>16</v>
      </c>
      <c r="H42" s="1">
        <v>12</v>
      </c>
      <c r="I42" s="10">
        <v>14</v>
      </c>
      <c r="J42" s="29">
        <f t="shared" si="0"/>
        <v>16</v>
      </c>
      <c r="K42" s="29">
        <f t="shared" si="1"/>
        <v>12</v>
      </c>
      <c r="L42" s="29">
        <f t="shared" si="2"/>
        <v>13.916666666666666</v>
      </c>
      <c r="M42" s="29">
        <f t="shared" si="3"/>
        <v>10.975744047619047</v>
      </c>
      <c r="N42" s="29">
        <f t="shared" si="4"/>
        <v>0</v>
      </c>
      <c r="O42" s="29">
        <f t="shared" si="5"/>
        <v>1</v>
      </c>
      <c r="P42" s="29">
        <f t="shared" si="6"/>
        <v>14.916666666666666</v>
      </c>
      <c r="Q42" s="29">
        <f t="shared" si="7"/>
        <v>13.916666666666666</v>
      </c>
      <c r="R42" s="36">
        <f t="shared" si="8"/>
        <v>0</v>
      </c>
    </row>
    <row r="43" spans="1:28" ht="13.5" thickBot="1" x14ac:dyDescent="0.25">
      <c r="A43" s="2" t="s">
        <v>58</v>
      </c>
      <c r="B43" s="1" t="s">
        <v>21</v>
      </c>
      <c r="C43" s="10" t="s">
        <v>17</v>
      </c>
      <c r="D43" s="2">
        <v>14</v>
      </c>
      <c r="E43" s="1">
        <v>14</v>
      </c>
      <c r="F43" s="1">
        <v>12.5</v>
      </c>
      <c r="G43" s="1">
        <v>16</v>
      </c>
      <c r="H43" s="1">
        <v>13</v>
      </c>
      <c r="I43" s="10">
        <v>9</v>
      </c>
      <c r="J43" s="29">
        <f t="shared" si="0"/>
        <v>16</v>
      </c>
      <c r="K43" s="29">
        <f t="shared" si="1"/>
        <v>9</v>
      </c>
      <c r="L43" s="29">
        <f t="shared" si="2"/>
        <v>13.083333333333334</v>
      </c>
      <c r="M43" s="29">
        <f t="shared" si="3"/>
        <v>10.975744047619047</v>
      </c>
      <c r="N43" s="29">
        <f t="shared" si="4"/>
        <v>0</v>
      </c>
      <c r="O43" s="29">
        <f t="shared" si="5"/>
        <v>8</v>
      </c>
      <c r="P43" s="29">
        <f t="shared" si="6"/>
        <v>14.083333333333334</v>
      </c>
      <c r="Q43" s="29">
        <f t="shared" si="7"/>
        <v>13.083333333333334</v>
      </c>
      <c r="R43" s="36">
        <f t="shared" si="8"/>
        <v>0</v>
      </c>
    </row>
    <row r="44" spans="1:28" ht="13.5" thickBot="1" x14ac:dyDescent="0.25">
      <c r="A44" s="2" t="s">
        <v>59</v>
      </c>
      <c r="B44" s="1" t="s">
        <v>21</v>
      </c>
      <c r="C44" s="10" t="s">
        <v>15</v>
      </c>
      <c r="D44" s="2">
        <v>11</v>
      </c>
      <c r="E44" s="1">
        <v>8</v>
      </c>
      <c r="F44" s="1">
        <v>11</v>
      </c>
      <c r="G44" s="1">
        <v>16</v>
      </c>
      <c r="H44" s="1">
        <v>10</v>
      </c>
      <c r="I44" s="10">
        <v>12</v>
      </c>
      <c r="J44" s="29">
        <f t="shared" si="0"/>
        <v>16</v>
      </c>
      <c r="K44" s="29">
        <f t="shared" si="1"/>
        <v>8</v>
      </c>
      <c r="L44" s="29">
        <f t="shared" si="2"/>
        <v>11.333333333333334</v>
      </c>
      <c r="M44" s="29">
        <f t="shared" si="3"/>
        <v>10.975744047619047</v>
      </c>
      <c r="N44" s="29">
        <f t="shared" si="4"/>
        <v>0</v>
      </c>
      <c r="O44" s="29">
        <f t="shared" si="5"/>
        <v>28</v>
      </c>
      <c r="P44" s="29">
        <f t="shared" si="6"/>
        <v>12.333333333333334</v>
      </c>
      <c r="Q44" s="29">
        <f t="shared" si="7"/>
        <v>11.333333333333334</v>
      </c>
      <c r="R44" s="36">
        <f t="shared" si="8"/>
        <v>0</v>
      </c>
    </row>
    <row r="45" spans="1:28" ht="13.5" thickBot="1" x14ac:dyDescent="0.25">
      <c r="A45" s="2" t="s">
        <v>60</v>
      </c>
      <c r="B45" s="1" t="s">
        <v>73</v>
      </c>
      <c r="C45" s="10" t="s">
        <v>17</v>
      </c>
      <c r="D45" s="2">
        <v>4</v>
      </c>
      <c r="E45" s="1">
        <v>9</v>
      </c>
      <c r="F45" s="1">
        <v>11</v>
      </c>
      <c r="G45" s="1">
        <v>13</v>
      </c>
      <c r="H45" s="1">
        <v>7</v>
      </c>
      <c r="I45" s="10">
        <v>13</v>
      </c>
      <c r="J45" s="29">
        <f t="shared" si="0"/>
        <v>13</v>
      </c>
      <c r="K45" s="29">
        <f t="shared" si="1"/>
        <v>4</v>
      </c>
      <c r="L45" s="29">
        <f t="shared" si="2"/>
        <v>9.5</v>
      </c>
      <c r="M45" s="29">
        <f t="shared" si="3"/>
        <v>10.975744047619047</v>
      </c>
      <c r="N45" s="29">
        <f t="shared" si="4"/>
        <v>0</v>
      </c>
      <c r="O45" s="29">
        <f t="shared" si="5"/>
        <v>46</v>
      </c>
      <c r="P45" s="29">
        <f t="shared" si="6"/>
        <v>10.5</v>
      </c>
      <c r="Q45" s="29">
        <f t="shared" si="7"/>
        <v>9.5</v>
      </c>
      <c r="R45" s="36">
        <f t="shared" si="8"/>
        <v>1</v>
      </c>
    </row>
    <row r="46" spans="1:28" ht="13.5" thickBot="1" x14ac:dyDescent="0.25">
      <c r="A46" s="2" t="s">
        <v>61</v>
      </c>
      <c r="B46" s="1" t="s">
        <v>73</v>
      </c>
      <c r="C46" s="10" t="s">
        <v>15</v>
      </c>
      <c r="D46" s="2">
        <v>5</v>
      </c>
      <c r="E46" s="1">
        <v>8</v>
      </c>
      <c r="F46" s="1"/>
      <c r="G46" s="1">
        <v>14</v>
      </c>
      <c r="H46" s="1"/>
      <c r="I46" s="10"/>
      <c r="J46" s="29">
        <f t="shared" si="0"/>
        <v>14</v>
      </c>
      <c r="K46" s="29">
        <f t="shared" si="1"/>
        <v>5</v>
      </c>
      <c r="L46" s="29">
        <f t="shared" si="2"/>
        <v>9</v>
      </c>
      <c r="M46" s="29">
        <f t="shared" si="3"/>
        <v>10.975744047619047</v>
      </c>
      <c r="N46" s="29">
        <f t="shared" si="4"/>
        <v>3</v>
      </c>
      <c r="O46" s="29">
        <f t="shared" si="5"/>
        <v>51</v>
      </c>
      <c r="P46" s="29">
        <f t="shared" si="6"/>
        <v>9</v>
      </c>
      <c r="Q46" s="29">
        <f t="shared" si="7"/>
        <v>9</v>
      </c>
      <c r="R46" s="36">
        <f t="shared" si="8"/>
        <v>0</v>
      </c>
    </row>
    <row r="47" spans="1:28" ht="13.5" thickBot="1" x14ac:dyDescent="0.25">
      <c r="A47" s="2" t="s">
        <v>62</v>
      </c>
      <c r="B47" s="1" t="s">
        <v>73</v>
      </c>
      <c r="C47" s="10" t="s">
        <v>17</v>
      </c>
      <c r="D47" s="2"/>
      <c r="E47" s="1">
        <v>7.5</v>
      </c>
      <c r="F47" s="1"/>
      <c r="G47" s="1">
        <v>13</v>
      </c>
      <c r="H47" s="1">
        <v>8</v>
      </c>
      <c r="I47" s="10">
        <v>9</v>
      </c>
      <c r="J47" s="29">
        <f t="shared" si="0"/>
        <v>13</v>
      </c>
      <c r="K47" s="29">
        <f t="shared" si="1"/>
        <v>7.5</v>
      </c>
      <c r="L47" s="29">
        <f t="shared" si="2"/>
        <v>9.375</v>
      </c>
      <c r="M47" s="29">
        <f t="shared" si="3"/>
        <v>10.975744047619047</v>
      </c>
      <c r="N47" s="29">
        <f t="shared" si="4"/>
        <v>2</v>
      </c>
      <c r="O47" s="29">
        <f t="shared" si="5"/>
        <v>49</v>
      </c>
      <c r="P47" s="29">
        <f t="shared" si="6"/>
        <v>9.375</v>
      </c>
      <c r="Q47" s="29">
        <f t="shared" si="7"/>
        <v>9.375</v>
      </c>
      <c r="R47" s="36">
        <f t="shared" si="8"/>
        <v>0</v>
      </c>
    </row>
    <row r="48" spans="1:28" ht="13.5" thickBot="1" x14ac:dyDescent="0.25">
      <c r="A48" s="2" t="s">
        <v>63</v>
      </c>
      <c r="B48" s="1" t="s">
        <v>73</v>
      </c>
      <c r="C48" s="10" t="s">
        <v>15</v>
      </c>
      <c r="D48" s="2">
        <v>12</v>
      </c>
      <c r="E48" s="1">
        <v>13</v>
      </c>
      <c r="F48" s="1">
        <v>12.5</v>
      </c>
      <c r="G48" s="1">
        <v>13</v>
      </c>
      <c r="H48" s="1">
        <v>9</v>
      </c>
      <c r="I48" s="10">
        <v>11</v>
      </c>
      <c r="J48" s="29">
        <f t="shared" si="0"/>
        <v>13</v>
      </c>
      <c r="K48" s="29">
        <f t="shared" si="1"/>
        <v>9</v>
      </c>
      <c r="L48" s="29">
        <f t="shared" si="2"/>
        <v>11.75</v>
      </c>
      <c r="M48" s="29">
        <f t="shared" si="3"/>
        <v>10.975744047619047</v>
      </c>
      <c r="N48" s="29">
        <f t="shared" si="4"/>
        <v>0</v>
      </c>
      <c r="O48" s="29">
        <f t="shared" si="5"/>
        <v>22</v>
      </c>
      <c r="P48" s="29">
        <f t="shared" si="6"/>
        <v>12.75</v>
      </c>
      <c r="Q48" s="29">
        <f t="shared" si="7"/>
        <v>11.75</v>
      </c>
      <c r="R48" s="36">
        <f t="shared" si="8"/>
        <v>1</v>
      </c>
      <c r="U48" s="35"/>
    </row>
    <row r="49" spans="1:18" ht="13.5" thickBot="1" x14ac:dyDescent="0.25">
      <c r="A49" s="2" t="s">
        <v>64</v>
      </c>
      <c r="B49" s="1" t="s">
        <v>21</v>
      </c>
      <c r="C49" s="10" t="s">
        <v>17</v>
      </c>
      <c r="D49" s="2">
        <v>8</v>
      </c>
      <c r="E49" s="1">
        <v>6</v>
      </c>
      <c r="F49" s="1">
        <v>8</v>
      </c>
      <c r="G49" s="1">
        <v>13</v>
      </c>
      <c r="H49" s="1">
        <v>7</v>
      </c>
      <c r="I49" s="10">
        <v>8</v>
      </c>
      <c r="J49" s="29">
        <f t="shared" si="0"/>
        <v>13</v>
      </c>
      <c r="K49" s="29">
        <f t="shared" si="1"/>
        <v>6</v>
      </c>
      <c r="L49" s="29">
        <f t="shared" si="2"/>
        <v>8.3333333333333339</v>
      </c>
      <c r="M49" s="29">
        <f t="shared" si="3"/>
        <v>10.975744047619047</v>
      </c>
      <c r="N49" s="29">
        <f t="shared" si="4"/>
        <v>0</v>
      </c>
      <c r="O49" s="29">
        <f t="shared" si="5"/>
        <v>53</v>
      </c>
      <c r="P49" s="29">
        <f t="shared" si="6"/>
        <v>9.3333333333333339</v>
      </c>
      <c r="Q49" s="29">
        <f t="shared" si="7"/>
        <v>8.3333333333333339</v>
      </c>
      <c r="R49" s="36">
        <f t="shared" si="8"/>
        <v>1</v>
      </c>
    </row>
    <row r="50" spans="1:18" ht="13.5" thickBot="1" x14ac:dyDescent="0.25">
      <c r="A50" s="2" t="s">
        <v>65</v>
      </c>
      <c r="B50" s="1" t="s">
        <v>21</v>
      </c>
      <c r="C50" s="10" t="s">
        <v>15</v>
      </c>
      <c r="D50" s="2">
        <v>7</v>
      </c>
      <c r="E50" s="1">
        <v>11</v>
      </c>
      <c r="F50" s="1">
        <v>8</v>
      </c>
      <c r="G50" s="1">
        <v>14</v>
      </c>
      <c r="H50" s="1">
        <v>8</v>
      </c>
      <c r="I50" s="10">
        <v>11</v>
      </c>
      <c r="J50" s="29">
        <f t="shared" si="0"/>
        <v>14</v>
      </c>
      <c r="K50" s="29">
        <f t="shared" si="1"/>
        <v>7</v>
      </c>
      <c r="L50" s="29">
        <f t="shared" si="2"/>
        <v>9.8333333333333339</v>
      </c>
      <c r="M50" s="29">
        <f t="shared" si="3"/>
        <v>10.975744047619047</v>
      </c>
      <c r="N50" s="29">
        <f t="shared" si="4"/>
        <v>0</v>
      </c>
      <c r="O50" s="29">
        <f t="shared" si="5"/>
        <v>40</v>
      </c>
      <c r="P50" s="29">
        <f t="shared" si="6"/>
        <v>10.833333333333334</v>
      </c>
      <c r="Q50" s="29">
        <f t="shared" si="7"/>
        <v>9.8333333333333339</v>
      </c>
      <c r="R50" s="36">
        <f t="shared" si="8"/>
        <v>0</v>
      </c>
    </row>
    <row r="51" spans="1:18" ht="13.5" thickBot="1" x14ac:dyDescent="0.25">
      <c r="A51" s="2" t="s">
        <v>66</v>
      </c>
      <c r="B51" s="1" t="s">
        <v>21</v>
      </c>
      <c r="C51" s="10" t="s">
        <v>17</v>
      </c>
      <c r="D51" s="2">
        <v>8</v>
      </c>
      <c r="E51" s="1">
        <v>8.5</v>
      </c>
      <c r="F51" s="1">
        <v>10</v>
      </c>
      <c r="G51" s="1">
        <v>14</v>
      </c>
      <c r="H51" s="1">
        <v>8</v>
      </c>
      <c r="I51" s="10">
        <v>10</v>
      </c>
      <c r="J51" s="29">
        <f t="shared" si="0"/>
        <v>14</v>
      </c>
      <c r="K51" s="29">
        <f t="shared" si="1"/>
        <v>8</v>
      </c>
      <c r="L51" s="29">
        <f t="shared" si="2"/>
        <v>9.75</v>
      </c>
      <c r="M51" s="29">
        <f t="shared" si="3"/>
        <v>10.975744047619047</v>
      </c>
      <c r="N51" s="29">
        <f t="shared" si="4"/>
        <v>0</v>
      </c>
      <c r="O51" s="29">
        <f t="shared" si="5"/>
        <v>42</v>
      </c>
      <c r="P51" s="29">
        <f t="shared" si="6"/>
        <v>10.75</v>
      </c>
      <c r="Q51" s="29">
        <f t="shared" si="7"/>
        <v>9.75</v>
      </c>
      <c r="R51" s="36">
        <f t="shared" si="8"/>
        <v>0</v>
      </c>
    </row>
    <row r="52" spans="1:18" ht="13.5" thickBot="1" x14ac:dyDescent="0.25">
      <c r="A52" s="2" t="s">
        <v>67</v>
      </c>
      <c r="B52" s="34" t="s">
        <v>95</v>
      </c>
      <c r="C52" s="10" t="s">
        <v>15</v>
      </c>
      <c r="D52" s="2">
        <v>12.5</v>
      </c>
      <c r="E52" s="1">
        <v>15</v>
      </c>
      <c r="F52" s="1">
        <v>15</v>
      </c>
      <c r="G52" s="1">
        <v>14</v>
      </c>
      <c r="H52" s="1">
        <v>12</v>
      </c>
      <c r="I52" s="10">
        <v>14</v>
      </c>
      <c r="J52" s="29">
        <f t="shared" si="0"/>
        <v>15</v>
      </c>
      <c r="K52" s="29">
        <f t="shared" si="1"/>
        <v>12</v>
      </c>
      <c r="L52" s="29">
        <f t="shared" si="2"/>
        <v>13.75</v>
      </c>
      <c r="M52" s="29">
        <f t="shared" si="3"/>
        <v>10.975744047619047</v>
      </c>
      <c r="N52" s="29">
        <f t="shared" si="4"/>
        <v>0</v>
      </c>
      <c r="O52" s="29">
        <f t="shared" si="5"/>
        <v>2</v>
      </c>
      <c r="P52" s="29">
        <f t="shared" si="6"/>
        <v>14.75</v>
      </c>
      <c r="Q52" s="29">
        <f t="shared" si="7"/>
        <v>13.75</v>
      </c>
      <c r="R52" s="36">
        <f t="shared" si="8"/>
        <v>1</v>
      </c>
    </row>
    <row r="53" spans="1:18" ht="13.5" thickBot="1" x14ac:dyDescent="0.25">
      <c r="A53" s="2" t="s">
        <v>68</v>
      </c>
      <c r="B53" s="34" t="s">
        <v>95</v>
      </c>
      <c r="C53" s="10" t="s">
        <v>17</v>
      </c>
      <c r="D53" s="2">
        <v>12</v>
      </c>
      <c r="E53" s="1">
        <v>13</v>
      </c>
      <c r="F53" s="1">
        <v>13.5</v>
      </c>
      <c r="G53" s="1">
        <v>14</v>
      </c>
      <c r="H53" s="1">
        <v>11</v>
      </c>
      <c r="I53" s="10">
        <v>13</v>
      </c>
      <c r="J53" s="29">
        <f t="shared" si="0"/>
        <v>14</v>
      </c>
      <c r="K53" s="29">
        <f t="shared" si="1"/>
        <v>11</v>
      </c>
      <c r="L53" s="29">
        <f t="shared" si="2"/>
        <v>12.75</v>
      </c>
      <c r="M53" s="29">
        <f t="shared" si="3"/>
        <v>10.975744047619047</v>
      </c>
      <c r="N53" s="29">
        <f t="shared" si="4"/>
        <v>0</v>
      </c>
      <c r="O53" s="29">
        <f t="shared" si="5"/>
        <v>11</v>
      </c>
      <c r="P53" s="29">
        <f t="shared" si="6"/>
        <v>13.75</v>
      </c>
      <c r="Q53" s="29">
        <f t="shared" si="7"/>
        <v>14.75</v>
      </c>
      <c r="R53" s="36">
        <f t="shared" si="8"/>
        <v>0</v>
      </c>
    </row>
    <row r="54" spans="1:18" ht="13.5" thickBot="1" x14ac:dyDescent="0.25">
      <c r="A54" s="2" t="s">
        <v>69</v>
      </c>
      <c r="B54" s="1" t="s">
        <v>73</v>
      </c>
      <c r="C54" s="10" t="s">
        <v>15</v>
      </c>
      <c r="D54" s="2">
        <v>10</v>
      </c>
      <c r="E54" s="1">
        <v>15.5</v>
      </c>
      <c r="F54" s="1">
        <v>13</v>
      </c>
      <c r="G54" s="1">
        <v>13</v>
      </c>
      <c r="H54" s="1">
        <v>10</v>
      </c>
      <c r="I54" s="10">
        <v>10</v>
      </c>
      <c r="J54" s="29">
        <f t="shared" si="0"/>
        <v>15.5</v>
      </c>
      <c r="K54" s="29">
        <f t="shared" si="1"/>
        <v>10</v>
      </c>
      <c r="L54" s="29">
        <f t="shared" si="2"/>
        <v>11.916666666666666</v>
      </c>
      <c r="M54" s="29">
        <f t="shared" si="3"/>
        <v>10.975744047619047</v>
      </c>
      <c r="N54" s="29">
        <f t="shared" si="4"/>
        <v>0</v>
      </c>
      <c r="O54" s="29">
        <f t="shared" si="5"/>
        <v>19</v>
      </c>
      <c r="P54" s="29">
        <f t="shared" si="6"/>
        <v>12.916666666666666</v>
      </c>
      <c r="Q54" s="29">
        <f t="shared" si="7"/>
        <v>11.916666666666666</v>
      </c>
      <c r="R54" s="36">
        <f t="shared" si="8"/>
        <v>0</v>
      </c>
    </row>
    <row r="55" spans="1:18" ht="13.5" thickBot="1" x14ac:dyDescent="0.25">
      <c r="A55" s="2" t="s">
        <v>70</v>
      </c>
      <c r="B55" s="1" t="s">
        <v>73</v>
      </c>
      <c r="C55" s="10" t="s">
        <v>17</v>
      </c>
      <c r="D55" s="2">
        <v>11</v>
      </c>
      <c r="E55" s="1">
        <v>9</v>
      </c>
      <c r="F55" s="1">
        <v>11</v>
      </c>
      <c r="G55" s="1">
        <v>13</v>
      </c>
      <c r="H55" s="1">
        <v>7</v>
      </c>
      <c r="I55" s="10">
        <v>13</v>
      </c>
      <c r="J55" s="29">
        <f t="shared" si="0"/>
        <v>13</v>
      </c>
      <c r="K55" s="29">
        <f t="shared" si="1"/>
        <v>7</v>
      </c>
      <c r="L55" s="29">
        <f t="shared" si="2"/>
        <v>10.666666666666666</v>
      </c>
      <c r="M55" s="29">
        <f t="shared" si="3"/>
        <v>10.975744047619047</v>
      </c>
      <c r="N55" s="29">
        <f t="shared" si="4"/>
        <v>0</v>
      </c>
      <c r="O55" s="29">
        <f t="shared" si="5"/>
        <v>35</v>
      </c>
      <c r="P55" s="29">
        <f t="shared" si="6"/>
        <v>11.666666666666666</v>
      </c>
      <c r="Q55" s="29">
        <f t="shared" si="7"/>
        <v>10.666666666666666</v>
      </c>
      <c r="R55" s="36">
        <f t="shared" si="8"/>
        <v>1</v>
      </c>
    </row>
    <row r="56" spans="1:18" ht="13.5" thickBot="1" x14ac:dyDescent="0.25">
      <c r="A56" s="2" t="s">
        <v>71</v>
      </c>
      <c r="B56" s="1" t="s">
        <v>73</v>
      </c>
      <c r="C56" s="10" t="s">
        <v>15</v>
      </c>
      <c r="D56" s="2">
        <v>6.5</v>
      </c>
      <c r="E56" s="1">
        <v>8</v>
      </c>
      <c r="F56" s="1"/>
      <c r="G56" s="1">
        <v>14</v>
      </c>
      <c r="H56" s="1"/>
      <c r="I56" s="10"/>
      <c r="J56" s="29">
        <f t="shared" si="0"/>
        <v>14</v>
      </c>
      <c r="K56" s="29">
        <f t="shared" si="1"/>
        <v>6.5</v>
      </c>
      <c r="L56" s="29">
        <f t="shared" si="2"/>
        <v>9.5</v>
      </c>
      <c r="M56" s="29">
        <f t="shared" si="3"/>
        <v>10.975744047619047</v>
      </c>
      <c r="N56" s="29">
        <f t="shared" si="4"/>
        <v>3</v>
      </c>
      <c r="O56" s="29">
        <f t="shared" si="5"/>
        <v>46</v>
      </c>
      <c r="P56" s="29">
        <f t="shared" si="6"/>
        <v>9.5</v>
      </c>
      <c r="Q56" s="29">
        <f t="shared" si="7"/>
        <v>9.5</v>
      </c>
      <c r="R56" s="36">
        <f t="shared" si="8"/>
        <v>0</v>
      </c>
    </row>
    <row r="57" spans="1:18" ht="13.5" thickBot="1" x14ac:dyDescent="0.25">
      <c r="A57" s="3" t="s">
        <v>72</v>
      </c>
      <c r="B57" s="4" t="s">
        <v>73</v>
      </c>
      <c r="C57" s="13" t="s">
        <v>17</v>
      </c>
      <c r="D57" s="3">
        <v>12.5</v>
      </c>
      <c r="E57" s="4">
        <v>15</v>
      </c>
      <c r="F57" s="4">
        <v>15</v>
      </c>
      <c r="G57" s="4">
        <v>14</v>
      </c>
      <c r="H57" s="4">
        <v>12</v>
      </c>
      <c r="I57" s="13">
        <v>14</v>
      </c>
      <c r="J57" s="29">
        <f t="shared" si="0"/>
        <v>15</v>
      </c>
      <c r="K57" s="29">
        <f t="shared" si="1"/>
        <v>12</v>
      </c>
      <c r="L57" s="29">
        <f t="shared" si="2"/>
        <v>13.75</v>
      </c>
      <c r="M57" s="29">
        <f t="shared" si="3"/>
        <v>10.975744047619047</v>
      </c>
      <c r="N57" s="29">
        <f t="shared" si="4"/>
        <v>0</v>
      </c>
      <c r="O57" s="29">
        <f t="shared" si="5"/>
        <v>2</v>
      </c>
      <c r="P57" s="29">
        <f t="shared" si="6"/>
        <v>14.75</v>
      </c>
      <c r="Q57" s="29">
        <f t="shared" si="7"/>
        <v>13.75</v>
      </c>
      <c r="R57" s="36">
        <f t="shared" si="8"/>
        <v>1</v>
      </c>
    </row>
    <row r="58" spans="1:18" x14ac:dyDescent="0.2">
      <c r="M58" s="5"/>
    </row>
    <row r="60" spans="1:18" ht="38.25" x14ac:dyDescent="0.2">
      <c r="P60" s="38" t="s">
        <v>96</v>
      </c>
      <c r="R60" s="37">
        <f>SUM(R2:R57)</f>
        <v>20</v>
      </c>
    </row>
  </sheetData>
  <mergeCells count="1">
    <mergeCell ref="V9:AD11"/>
  </mergeCells>
  <phoneticPr fontId="0" type="noConversion"/>
  <dataValidations count="2">
    <dataValidation type="list" allowBlank="1" showInputMessage="1" showErrorMessage="1" sqref="T7">
      <formula1>$Z$2:$Z$7</formula1>
    </dataValidation>
    <dataValidation type="list" allowBlank="1" showInputMessage="1" showErrorMessage="1" sqref="T8">
      <formula1>$A$2:$A$57</formula1>
    </dataValidation>
  </dataValidations>
  <pageMargins left="0.78740157499999996" right="0.78740157499999996" top="0.984251969" bottom="0.984251969" header="0.4921259845" footer="0.4921259845"/>
  <pageSetup paperSize="9" orientation="portrait"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T31"/>
  <sheetViews>
    <sheetView topLeftCell="A7" workbookViewId="0">
      <selection activeCell="J8" sqref="J8"/>
    </sheetView>
  </sheetViews>
  <sheetFormatPr baseColWidth="10" defaultRowHeight="15" x14ac:dyDescent="0.25"/>
  <cols>
    <col min="1" max="16384" width="11.42578125" style="31"/>
  </cols>
  <sheetData>
    <row r="1" spans="1:20" x14ac:dyDescent="0.25">
      <c r="A1" s="30" t="s">
        <v>80</v>
      </c>
      <c r="B1" s="30" t="s">
        <v>81</v>
      </c>
      <c r="C1" s="30" t="s">
        <v>82</v>
      </c>
      <c r="D1" s="30" t="s">
        <v>83</v>
      </c>
      <c r="E1" s="30" t="s">
        <v>84</v>
      </c>
    </row>
    <row r="2" spans="1:20" x14ac:dyDescent="0.25">
      <c r="A2" s="32" t="s">
        <v>85</v>
      </c>
      <c r="B2" s="33">
        <v>42005</v>
      </c>
      <c r="C2" s="32" t="s">
        <v>86</v>
      </c>
      <c r="D2" s="32" t="s">
        <v>87</v>
      </c>
      <c r="E2" s="32">
        <v>2</v>
      </c>
      <c r="P2" s="32"/>
      <c r="Q2" s="33"/>
      <c r="R2" s="32"/>
      <c r="S2" s="32"/>
      <c r="T2" s="32"/>
    </row>
    <row r="3" spans="1:20" x14ac:dyDescent="0.25">
      <c r="A3" s="32" t="s">
        <v>85</v>
      </c>
      <c r="B3" s="33">
        <v>42006</v>
      </c>
      <c r="C3" s="32" t="s">
        <v>88</v>
      </c>
      <c r="D3" s="32" t="s">
        <v>89</v>
      </c>
      <c r="E3" s="32">
        <v>10</v>
      </c>
      <c r="P3" s="32"/>
      <c r="Q3" s="33"/>
      <c r="R3" s="32"/>
      <c r="S3" s="32"/>
      <c r="T3" s="32"/>
    </row>
    <row r="4" spans="1:20" x14ac:dyDescent="0.25">
      <c r="A4" s="32" t="s">
        <v>90</v>
      </c>
      <c r="B4" s="33">
        <v>42007</v>
      </c>
      <c r="C4" s="32" t="s">
        <v>91</v>
      </c>
      <c r="D4" s="32" t="s">
        <v>87</v>
      </c>
      <c r="E4" s="32">
        <v>5</v>
      </c>
      <c r="P4" s="32"/>
      <c r="Q4" s="33"/>
      <c r="R4" s="32"/>
      <c r="S4" s="32"/>
      <c r="T4" s="32"/>
    </row>
    <row r="5" spans="1:20" x14ac:dyDescent="0.25">
      <c r="A5" s="32" t="s">
        <v>90</v>
      </c>
      <c r="B5" s="33">
        <v>42008</v>
      </c>
      <c r="C5" s="32" t="s">
        <v>86</v>
      </c>
      <c r="D5" s="32" t="s">
        <v>92</v>
      </c>
      <c r="E5" s="32">
        <v>3</v>
      </c>
      <c r="P5" s="32"/>
      <c r="Q5" s="33"/>
      <c r="R5" s="32"/>
      <c r="S5" s="32"/>
      <c r="T5" s="32"/>
    </row>
    <row r="6" spans="1:20" x14ac:dyDescent="0.25">
      <c r="A6" s="32" t="s">
        <v>93</v>
      </c>
      <c r="B6" s="33">
        <v>42008</v>
      </c>
      <c r="C6" s="32" t="s">
        <v>94</v>
      </c>
      <c r="D6" s="32" t="s">
        <v>89</v>
      </c>
      <c r="E6" s="32">
        <v>1</v>
      </c>
      <c r="P6" s="32"/>
      <c r="Q6" s="33"/>
      <c r="R6" s="32"/>
      <c r="S6" s="32"/>
      <c r="T6" s="32"/>
    </row>
    <row r="7" spans="1:20" x14ac:dyDescent="0.25">
      <c r="A7" s="32" t="s">
        <v>93</v>
      </c>
      <c r="B7" s="33">
        <v>42008</v>
      </c>
      <c r="C7" s="32" t="s">
        <v>88</v>
      </c>
      <c r="D7" s="32" t="s">
        <v>89</v>
      </c>
      <c r="E7" s="32">
        <v>0</v>
      </c>
      <c r="G7" s="46"/>
      <c r="P7" s="32"/>
      <c r="Q7" s="33"/>
      <c r="R7" s="32"/>
      <c r="S7" s="32"/>
      <c r="T7" s="32"/>
    </row>
    <row r="8" spans="1:20" x14ac:dyDescent="0.25">
      <c r="A8" s="32" t="s">
        <v>93</v>
      </c>
      <c r="B8" s="33">
        <v>42008</v>
      </c>
      <c r="C8" s="32" t="s">
        <v>94</v>
      </c>
      <c r="D8" s="32" t="s">
        <v>89</v>
      </c>
      <c r="E8" s="32">
        <v>1</v>
      </c>
    </row>
    <row r="9" spans="1:20" x14ac:dyDescent="0.25">
      <c r="A9" s="32" t="s">
        <v>93</v>
      </c>
      <c r="B9" s="33">
        <v>42008</v>
      </c>
      <c r="C9" s="32" t="s">
        <v>88</v>
      </c>
      <c r="D9" s="32" t="s">
        <v>89</v>
      </c>
      <c r="E9" s="32">
        <v>0</v>
      </c>
    </row>
    <row r="10" spans="1:20" x14ac:dyDescent="0.25">
      <c r="A10" s="32" t="s">
        <v>90</v>
      </c>
      <c r="B10" s="33">
        <v>42007</v>
      </c>
      <c r="C10" s="32" t="s">
        <v>91</v>
      </c>
      <c r="D10" s="32" t="s">
        <v>87</v>
      </c>
      <c r="E10" s="32">
        <v>5</v>
      </c>
    </row>
    <row r="11" spans="1:20" x14ac:dyDescent="0.25">
      <c r="A11" s="32" t="s">
        <v>85</v>
      </c>
      <c r="B11" s="33">
        <v>42006</v>
      </c>
      <c r="C11" s="32" t="s">
        <v>88</v>
      </c>
      <c r="D11" s="32" t="s">
        <v>89</v>
      </c>
      <c r="E11" s="32">
        <v>10</v>
      </c>
    </row>
    <row r="12" spans="1:20" x14ac:dyDescent="0.25">
      <c r="A12" s="32" t="s">
        <v>85</v>
      </c>
      <c r="B12" s="33">
        <v>42005</v>
      </c>
      <c r="C12" s="32" t="s">
        <v>86</v>
      </c>
      <c r="D12" s="32" t="s">
        <v>87</v>
      </c>
      <c r="E12" s="32">
        <v>2</v>
      </c>
    </row>
    <row r="13" spans="1:20" x14ac:dyDescent="0.25">
      <c r="A13" s="32" t="s">
        <v>85</v>
      </c>
      <c r="B13" s="33">
        <v>42006</v>
      </c>
      <c r="C13" s="32" t="s">
        <v>88</v>
      </c>
      <c r="D13" s="32" t="s">
        <v>89</v>
      </c>
      <c r="E13" s="32">
        <v>10</v>
      </c>
    </row>
    <row r="14" spans="1:20" x14ac:dyDescent="0.25">
      <c r="A14" s="32" t="s">
        <v>90</v>
      </c>
      <c r="B14" s="33">
        <v>42007</v>
      </c>
      <c r="C14" s="32" t="s">
        <v>91</v>
      </c>
      <c r="D14" s="32" t="s">
        <v>87</v>
      </c>
      <c r="E14" s="32">
        <v>5</v>
      </c>
    </row>
    <row r="15" spans="1:20" x14ac:dyDescent="0.25">
      <c r="A15" s="32" t="s">
        <v>90</v>
      </c>
      <c r="B15" s="33">
        <v>42008</v>
      </c>
      <c r="C15" s="32" t="s">
        <v>86</v>
      </c>
      <c r="D15" s="32" t="s">
        <v>92</v>
      </c>
      <c r="E15" s="32">
        <v>3</v>
      </c>
    </row>
    <row r="16" spans="1:20" x14ac:dyDescent="0.25">
      <c r="A16" s="32" t="s">
        <v>93</v>
      </c>
      <c r="B16" s="33">
        <v>42008</v>
      </c>
      <c r="C16" s="32" t="s">
        <v>94</v>
      </c>
      <c r="D16" s="32" t="s">
        <v>89</v>
      </c>
      <c r="E16" s="32">
        <v>1</v>
      </c>
    </row>
    <row r="17" spans="1:5" x14ac:dyDescent="0.25">
      <c r="A17" s="32" t="s">
        <v>93</v>
      </c>
      <c r="B17" s="33">
        <v>42008</v>
      </c>
      <c r="C17" s="32" t="s">
        <v>88</v>
      </c>
      <c r="D17" s="32" t="s">
        <v>89</v>
      </c>
      <c r="E17" s="32">
        <v>0</v>
      </c>
    </row>
    <row r="18" spans="1:5" x14ac:dyDescent="0.25">
      <c r="A18" s="32" t="s">
        <v>93</v>
      </c>
      <c r="B18" s="33">
        <v>42008</v>
      </c>
      <c r="C18" s="32" t="s">
        <v>94</v>
      </c>
      <c r="D18" s="32" t="s">
        <v>89</v>
      </c>
      <c r="E18" s="32">
        <v>1</v>
      </c>
    </row>
    <row r="19" spans="1:5" x14ac:dyDescent="0.25">
      <c r="A19" s="32" t="s">
        <v>93</v>
      </c>
      <c r="B19" s="33">
        <v>42008</v>
      </c>
      <c r="C19" s="32" t="s">
        <v>88</v>
      </c>
      <c r="D19" s="32" t="s">
        <v>89</v>
      </c>
      <c r="E19" s="32">
        <v>0</v>
      </c>
    </row>
    <row r="20" spans="1:5" x14ac:dyDescent="0.25">
      <c r="A20" s="32" t="s">
        <v>90</v>
      </c>
      <c r="B20" s="33">
        <v>42007</v>
      </c>
      <c r="C20" s="32" t="s">
        <v>91</v>
      </c>
      <c r="D20" s="32" t="s">
        <v>87</v>
      </c>
      <c r="E20" s="32">
        <v>5</v>
      </c>
    </row>
    <row r="21" spans="1:5" x14ac:dyDescent="0.25">
      <c r="A21" s="32" t="s">
        <v>85</v>
      </c>
      <c r="B21" s="33">
        <v>42006</v>
      </c>
      <c r="C21" s="32" t="s">
        <v>88</v>
      </c>
      <c r="D21" s="32" t="s">
        <v>89</v>
      </c>
      <c r="E21" s="32">
        <v>10</v>
      </c>
    </row>
    <row r="22" spans="1:5" x14ac:dyDescent="0.25">
      <c r="A22" s="32" t="s">
        <v>85</v>
      </c>
      <c r="B22" s="33">
        <v>42005</v>
      </c>
      <c r="C22" s="32" t="s">
        <v>86</v>
      </c>
      <c r="D22" s="32" t="s">
        <v>87</v>
      </c>
      <c r="E22" s="32">
        <v>2</v>
      </c>
    </row>
    <row r="23" spans="1:5" x14ac:dyDescent="0.25">
      <c r="A23" s="32" t="s">
        <v>85</v>
      </c>
      <c r="B23" s="33">
        <v>42006</v>
      </c>
      <c r="C23" s="32" t="s">
        <v>88</v>
      </c>
      <c r="D23" s="32" t="s">
        <v>89</v>
      </c>
      <c r="E23" s="32">
        <v>10</v>
      </c>
    </row>
    <row r="24" spans="1:5" x14ac:dyDescent="0.25">
      <c r="A24" s="32" t="s">
        <v>90</v>
      </c>
      <c r="B24" s="33">
        <v>42007</v>
      </c>
      <c r="C24" s="32" t="s">
        <v>91</v>
      </c>
      <c r="D24" s="32" t="s">
        <v>87</v>
      </c>
      <c r="E24" s="32">
        <v>5</v>
      </c>
    </row>
    <row r="25" spans="1:5" x14ac:dyDescent="0.25">
      <c r="A25" s="32" t="s">
        <v>90</v>
      </c>
      <c r="B25" s="33">
        <v>42008</v>
      </c>
      <c r="C25" s="32" t="s">
        <v>86</v>
      </c>
      <c r="D25" s="32" t="s">
        <v>92</v>
      </c>
      <c r="E25" s="32">
        <v>3</v>
      </c>
    </row>
    <row r="26" spans="1:5" x14ac:dyDescent="0.25">
      <c r="A26" s="32" t="s">
        <v>93</v>
      </c>
      <c r="B26" s="33">
        <v>42008</v>
      </c>
      <c r="C26" s="32" t="s">
        <v>94</v>
      </c>
      <c r="D26" s="32" t="s">
        <v>89</v>
      </c>
      <c r="E26" s="32">
        <v>1</v>
      </c>
    </row>
    <row r="27" spans="1:5" x14ac:dyDescent="0.25">
      <c r="A27" s="32" t="s">
        <v>93</v>
      </c>
      <c r="B27" s="33">
        <v>42008</v>
      </c>
      <c r="C27" s="32" t="s">
        <v>88</v>
      </c>
      <c r="D27" s="32" t="s">
        <v>89</v>
      </c>
      <c r="E27" s="32">
        <v>0</v>
      </c>
    </row>
    <row r="28" spans="1:5" x14ac:dyDescent="0.25">
      <c r="A28" s="32" t="s">
        <v>93</v>
      </c>
      <c r="B28" s="33">
        <v>42008</v>
      </c>
      <c r="C28" s="32" t="s">
        <v>94</v>
      </c>
      <c r="D28" s="32" t="s">
        <v>89</v>
      </c>
      <c r="E28" s="32">
        <v>1</v>
      </c>
    </row>
    <row r="29" spans="1:5" x14ac:dyDescent="0.25">
      <c r="A29" s="32" t="s">
        <v>93</v>
      </c>
      <c r="B29" s="33">
        <v>42008</v>
      </c>
      <c r="C29" s="32" t="s">
        <v>88</v>
      </c>
      <c r="D29" s="32" t="s">
        <v>89</v>
      </c>
      <c r="E29" s="32">
        <v>0</v>
      </c>
    </row>
    <row r="30" spans="1:5" x14ac:dyDescent="0.25">
      <c r="A30" s="32" t="s">
        <v>90</v>
      </c>
      <c r="B30" s="33">
        <v>42007</v>
      </c>
      <c r="C30" s="32" t="s">
        <v>91</v>
      </c>
      <c r="D30" s="32" t="s">
        <v>87</v>
      </c>
      <c r="E30" s="32">
        <v>5</v>
      </c>
    </row>
    <row r="31" spans="1:5" x14ac:dyDescent="0.25">
      <c r="A31" s="32" t="s">
        <v>85</v>
      </c>
      <c r="B31" s="33">
        <v>42006</v>
      </c>
      <c r="C31" s="32" t="s">
        <v>88</v>
      </c>
      <c r="D31" s="32" t="s">
        <v>89</v>
      </c>
      <c r="E31" s="32">
        <v>10</v>
      </c>
    </row>
  </sheetData>
  <sortState ref="A2:E7">
    <sortCondition ref="A2"/>
  </sortState>
  <pageMargins left="0.7" right="0.7" top="0.75" bottom="0.75" header="0.3" footer="0.3"/>
  <pageSetup paperSize="9" orientation="portrait"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tableau1</vt:lpstr>
      <vt:lpstr>Liste de données</vt:lpstr>
      <vt:lpstr>bdd</vt:lpstr>
      <vt:lpstr>Etudiant</vt:lpstr>
    </vt:vector>
  </TitlesOfParts>
  <Company>47000 Agen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IUT</dc:creator>
  <cp:lastModifiedBy>mastertai</cp:lastModifiedBy>
  <dcterms:created xsi:type="dcterms:W3CDTF">2001-05-10T10:09:38Z</dcterms:created>
  <dcterms:modified xsi:type="dcterms:W3CDTF">2019-02-07T14:24:31Z</dcterms:modified>
</cp:coreProperties>
</file>