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vande\OneDrive\Documents\SARL KIKEON\"/>
    </mc:Choice>
  </mc:AlternateContent>
  <bookViews>
    <workbookView xWindow="0" yWindow="0" windowWidth="20490" windowHeight="7755" activeTab="1"/>
  </bookViews>
  <sheets>
    <sheet name="Tarif" sheetId="3" r:id="rId1"/>
    <sheet name="FACTURE" sheetId="1" r:id="rId2"/>
    <sheet name="Feuil2" sheetId="2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G12" i="1"/>
  <c r="F12" i="1"/>
  <c r="E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D12" i="1"/>
  <c r="C12" i="1"/>
  <c r="H3" i="2"/>
  <c r="H4" i="2" l="1"/>
  <c r="H5" i="2"/>
  <c r="H6" i="2"/>
  <c r="H7" i="2"/>
  <c r="H8" i="2"/>
  <c r="H9" i="2"/>
  <c r="H10" i="2"/>
  <c r="H11" i="2"/>
  <c r="H12" i="2"/>
  <c r="H13" i="2"/>
  <c r="H14" i="2"/>
  <c r="H15" i="2"/>
  <c r="H16" i="2"/>
  <c r="H29" i="1" l="1"/>
  <c r="J13" i="1" l="1"/>
  <c r="I15" i="1"/>
  <c r="J15" i="1" s="1"/>
  <c r="I17" i="1"/>
  <c r="J17" i="1" s="1"/>
  <c r="I19" i="1"/>
  <c r="J19" i="1" s="1"/>
  <c r="I21" i="1"/>
  <c r="J21" i="1" s="1"/>
  <c r="I23" i="1"/>
  <c r="J23" i="1" s="1"/>
  <c r="I25" i="1"/>
  <c r="J25" i="1" s="1"/>
  <c r="I27" i="1"/>
  <c r="J27" i="1" s="1"/>
  <c r="J14" i="1"/>
  <c r="I16" i="1"/>
  <c r="J16" i="1" s="1"/>
  <c r="I18" i="1"/>
  <c r="J18" i="1" s="1"/>
  <c r="I20" i="1"/>
  <c r="J20" i="1" s="1"/>
  <c r="I22" i="1"/>
  <c r="J22" i="1" s="1"/>
  <c r="I24" i="1"/>
  <c r="J24" i="1" s="1"/>
  <c r="I26" i="1"/>
  <c r="J26" i="1" s="1"/>
  <c r="I28" i="1"/>
  <c r="J28" i="1" s="1"/>
  <c r="I29" i="1"/>
  <c r="J12" i="1"/>
  <c r="I30" i="1" l="1"/>
  <c r="I31" i="1" s="1"/>
</calcChain>
</file>

<file path=xl/sharedStrings.xml><?xml version="1.0" encoding="utf-8"?>
<sst xmlns="http://schemas.openxmlformats.org/spreadsheetml/2006/main" count="329" uniqueCount="184">
  <si>
    <t>SARL KIKEON</t>
  </si>
  <si>
    <t>Date :</t>
  </si>
  <si>
    <t>Livraison :</t>
  </si>
  <si>
    <t xml:space="preserve">2, Place du monument </t>
  </si>
  <si>
    <t>21200 BOUZE LES BEAUNE</t>
  </si>
  <si>
    <t>Tel : 06 75 86 82 94</t>
  </si>
  <si>
    <t>Mail : loic.v@louis-max.fr</t>
  </si>
  <si>
    <t>Facturation :</t>
  </si>
  <si>
    <t>Quantité</t>
  </si>
  <si>
    <t>Total HT</t>
  </si>
  <si>
    <t>TVA</t>
  </si>
  <si>
    <t>TVA 20% =</t>
  </si>
  <si>
    <t>TOTAL TTC =</t>
  </si>
  <si>
    <t>Client n° :</t>
  </si>
  <si>
    <t>Commande n° :</t>
  </si>
  <si>
    <t>Toutes modifications de cette commande (tarif, volume, commission ou autre) ne pourront être faites sans notre accord afin de respecter les accords de chacun pour l'intérêt de tous.</t>
  </si>
  <si>
    <t>ATTENTION : Toute commande ne pourra être livrée que si les précédentes échéances sont réglées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</si>
  <si>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</si>
  <si>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</si>
  <si>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</si>
  <si>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</si>
  <si>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</si>
  <si>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</si>
  <si>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</si>
  <si>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</si>
  <si>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</si>
  <si>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</si>
  <si>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</si>
  <si>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</si>
  <si>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</si>
  <si>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</si>
  <si>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</si>
  <si>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vins</t>
  </si>
  <si>
    <t>VINS</t>
  </si>
  <si>
    <t>PRIX</t>
  </si>
  <si>
    <t>-</t>
  </si>
  <si>
    <t>Code vin</t>
  </si>
  <si>
    <t>Mill.</t>
  </si>
  <si>
    <t>Libellé</t>
  </si>
  <si>
    <t xml:space="preserve">CHR 21/39/71    par 24 </t>
  </si>
  <si>
    <t xml:space="preserve">CHR 21/39/71     par 48 </t>
  </si>
  <si>
    <t>CHR 21/39/71 plus de 72</t>
  </si>
  <si>
    <t>DOMAINE LOUIS MAX BLANC</t>
  </si>
  <si>
    <t>MERCUREY Les Rochelles</t>
  </si>
  <si>
    <t>MERCUREY Les Caudroyes</t>
  </si>
  <si>
    <t>RULLY Les Plantenays</t>
  </si>
  <si>
    <t>DOMAINE LOUIS MAX ROUGE</t>
  </si>
  <si>
    <t>MERCUREY Vignes du Domaine</t>
  </si>
  <si>
    <t>236D2017</t>
  </si>
  <si>
    <t>MERCUREY Clos La Marche (Monopole)</t>
  </si>
  <si>
    <t>228D2017</t>
  </si>
  <si>
    <t>MERCUREY 1er Cru Les Vasées</t>
  </si>
  <si>
    <t>BOURGOGNES BIO</t>
  </si>
  <si>
    <t>BOURGOGNE Chardonnay</t>
  </si>
  <si>
    <t>BOURGOGNE CHARDONNAY Côte Chalonnaise</t>
  </si>
  <si>
    <t>BOURGOGNE Pinot Noir</t>
  </si>
  <si>
    <t>238D2017</t>
  </si>
  <si>
    <t>BOURGOGNE PINOT NOIR Côte Chalonnaise</t>
  </si>
  <si>
    <t>COTE DE BEAUNE VILLAGES Rouge</t>
  </si>
  <si>
    <t>LADOIX Rouge</t>
  </si>
  <si>
    <t>COTE DE NUITS-VILLAGES Rouge</t>
  </si>
  <si>
    <t>ALOXE-CORTON Rouge</t>
  </si>
  <si>
    <t>SAVIGNY LES BEAUNE 1er Cru Aux Fourneaux Rouge</t>
  </si>
  <si>
    <t>BOURGOGNES REGIONAUX BLANCS</t>
  </si>
  <si>
    <t>BOURGOGNE ALIGOTE</t>
  </si>
  <si>
    <t>BOURGOGNE CHARDONNAY Beaucharme</t>
  </si>
  <si>
    <t>BOURGOGNE REGIONAUX ROUGES</t>
  </si>
  <si>
    <t>COTEAUX BOURGUIGNONS</t>
  </si>
  <si>
    <t>BOURGOGNE PASSETOUTGRAINS</t>
  </si>
  <si>
    <t>BOURGOGNE PINOT NOIR Beaucharme</t>
  </si>
  <si>
    <t>BOURGOGNE HAUTES-COTES DE NUITS</t>
  </si>
  <si>
    <t>2015</t>
  </si>
  <si>
    <t>BOURGOGNE HAUTES-COTES DE BEAUNE</t>
  </si>
  <si>
    <t>COTE CHALONNAISE ET MACONNAIS - BLANCS</t>
  </si>
  <si>
    <t>MACON-VILLAGES</t>
  </si>
  <si>
    <t>MACON MILLY LAMARTINE Clos du Four</t>
  </si>
  <si>
    <t>RULLY</t>
  </si>
  <si>
    <t>SAINT VERAN</t>
  </si>
  <si>
    <t>POUILLY-FUISSE</t>
  </si>
  <si>
    <t>POUILLY FUISSE</t>
  </si>
  <si>
    <t>CHABLIS</t>
  </si>
  <si>
    <t>CHABLIS Saint Jean</t>
  </si>
  <si>
    <t>CHABLIS 1er Cru Beauroy</t>
  </si>
  <si>
    <t>CHABLIS 1er Cru Fourchaumes</t>
  </si>
  <si>
    <t>CHABLIS Grand Cru Bougros</t>
  </si>
  <si>
    <t>COTE CHALONNAISE ET MACONNAIS - ROUGES</t>
  </si>
  <si>
    <t>MACON</t>
  </si>
  <si>
    <t>COTE DE BEAUNE - BLANCS</t>
  </si>
  <si>
    <t>SAINT ROMAIN</t>
  </si>
  <si>
    <t>MEURSAULT L'Or Blanc</t>
  </si>
  <si>
    <t>CHASSAGNE-MONTRACHET</t>
  </si>
  <si>
    <t>PULIGNY MONTRACHET</t>
  </si>
  <si>
    <t>LADOIX 1er Cru Les Grechons</t>
  </si>
  <si>
    <t>MEURSAULT 1er Cru Blagny</t>
  </si>
  <si>
    <t>CORTON CHARLEMAGNE Grand Cru</t>
  </si>
  <si>
    <t>COTE DE BEAUNE - ROUGES</t>
  </si>
  <si>
    <t>COTE DE BEAUNE-VILLAGES</t>
  </si>
  <si>
    <t>SAVIGNY-LES-BEAUNE</t>
  </si>
  <si>
    <t>LADOIX</t>
  </si>
  <si>
    <t>SANTENAY</t>
  </si>
  <si>
    <t>VOLNAY L'OR ROUGE</t>
  </si>
  <si>
    <t>ALOXE-CORTON</t>
  </si>
  <si>
    <t>POMMARD</t>
  </si>
  <si>
    <t>SANTENAY 1er Cru La Comme</t>
  </si>
  <si>
    <t>CORTON GRAND CRU Le Rognet</t>
  </si>
  <si>
    <t>COTE DE NUITS - ROUGES</t>
  </si>
  <si>
    <t>COTE DE NUITS-VILLAGES</t>
  </si>
  <si>
    <t>FIXIN</t>
  </si>
  <si>
    <t>NUITS-SAINT-GEORGES Les Lièvres</t>
  </si>
  <si>
    <t>NUITS-SAINT-GEORGES Hospices de Nuits Cuvée Claude de Poyen</t>
  </si>
  <si>
    <t>NUITS-SAINT-GEORGES Hospices de Nuits Cuvée Grangier</t>
  </si>
  <si>
    <t>GEVREY-CHAMBERTIN Les Azerottes</t>
  </si>
  <si>
    <t>CHAMBOLLE-MUSIGNY</t>
  </si>
  <si>
    <t>VOSNE-ROMANEE</t>
  </si>
  <si>
    <t>NUITS-SAINT-GEORGES 1er Cru Les Damodes</t>
  </si>
  <si>
    <t>NUITS-SAINT-GEORGES 1er Cru Les Vaucrains</t>
  </si>
  <si>
    <t>NUITS-SAINT-GEORGES 1er Cru Les Chaignots</t>
  </si>
  <si>
    <t>GEVREY-CHAMBERTIN 1er Cru Clos Prieur</t>
  </si>
  <si>
    <t>VOSNE-ROMANEE 1er Cru Les Suchots</t>
  </si>
  <si>
    <t>CLOS VOUGEOT Grand Cru</t>
  </si>
  <si>
    <t>ECHEZEAUX Grand Cru</t>
  </si>
  <si>
    <t>BEAUJOLAIS</t>
  </si>
  <si>
    <t>BROUILLY Louis Max &amp; David Duband</t>
  </si>
  <si>
    <t>BEAUJOLAIS VILLAGES</t>
  </si>
  <si>
    <t>BROUILLY</t>
  </si>
  <si>
    <t>FLEURIE</t>
  </si>
  <si>
    <t>MOULIN A VENT</t>
  </si>
  <si>
    <t>CREMANT ET MARC DE BOURGOGNE</t>
  </si>
  <si>
    <t>CREMANT DE BOURGOGNE Blanc méthode traditionnelle</t>
  </si>
  <si>
    <t>MARC A LA CLOCHE - JULES BELIN 40°</t>
  </si>
  <si>
    <t>DOMAINE LA LYRE - COTES DU RHONE</t>
  </si>
  <si>
    <t>COTES-DU-RHONE Domaine la Lyre - Rouge</t>
  </si>
  <si>
    <t>COTES-DU-RHONE Domaine la Lyre - Blanc</t>
  </si>
  <si>
    <t>COTES-DU-RHONE la Lyre - Blanc</t>
  </si>
  <si>
    <t>CHÂTEAU PECH LATT - CORBIERES</t>
  </si>
  <si>
    <t>CORBIERES Château Pech-Latt - Rosé</t>
  </si>
  <si>
    <t>CORBIERES Chevalier Pech-Latt - Rouge</t>
  </si>
  <si>
    <t>CORBIERES Château Pech-Latt Tradition - Blanc</t>
  </si>
  <si>
    <t>CORBIERES Château Pech-Latt Tradition - Rouge</t>
  </si>
  <si>
    <t>Château Pech-Latt - La Sauvage - Rouge</t>
  </si>
  <si>
    <t>Château Pech-Latt - Le Roc - Rouge</t>
  </si>
  <si>
    <t>Château Pech-Latt - Le Charlemagne - Rouge</t>
  </si>
  <si>
    <t>Château Pech-Latt - La Chapelle - Rouge</t>
  </si>
  <si>
    <t>DOMAINE LOUIS MAX SUD</t>
  </si>
  <si>
    <t>MAX - SYRAH-GRENACHE - Domaine</t>
  </si>
  <si>
    <t>LES CLIMATS DE LOUIS MAX</t>
  </si>
  <si>
    <t>CHARDONNAY Terres Froides IGP PAYS D'OC</t>
  </si>
  <si>
    <t>PINOT NOIR Terres Froides IGP PAYS D'OC</t>
  </si>
  <si>
    <t>CHARDONNAY Haute Vallée IGP PAYS D'OC</t>
  </si>
  <si>
    <t>PINOT NOIR Haute Vallée IGP PAYS D'OC</t>
  </si>
  <si>
    <t>SUD DE FRANCE</t>
  </si>
  <si>
    <t>NATURA NOSTRUM - LANGUEDOC Rouge</t>
  </si>
  <si>
    <t>NATURA NOSTRUM - LANGUEDOC Blanc</t>
  </si>
  <si>
    <t>TANDEM - CHARDONNAY-VIOGNIER IGP Pays d'Oc</t>
  </si>
  <si>
    <t>GRAND BI - PINOT NOIR-SYRAH IGP Pays d'Oc</t>
  </si>
  <si>
    <t>VIOGNIER Pays d'Oc Le Bon Homme</t>
  </si>
  <si>
    <t>VIOGNIER Pays d'Oc La Belle Vie</t>
  </si>
  <si>
    <t>PINOT NOIR Pays d'Oc Le Bon Temps</t>
  </si>
  <si>
    <t>SYRAH Pays d'Oc Le Bon Jour</t>
  </si>
  <si>
    <t>COGNAC MOYET (Hors taxes et hors droits) =&gt; voir fichier Omar</t>
  </si>
  <si>
    <t>COGNACS ANCIENS</t>
  </si>
  <si>
    <t>X</t>
  </si>
  <si>
    <t>FINS BOIS</t>
  </si>
  <si>
    <t>PETITE CHAMPAGNE</t>
  </si>
  <si>
    <t>FINE CHAMPAGNE</t>
  </si>
  <si>
    <t>COGNACS EXTRA OLD</t>
  </si>
  <si>
    <t>BORDERIES XO  &gt;&gt;&gt;&gt; 43% alc /vol &lt;&lt;&lt;&lt;&lt;</t>
  </si>
  <si>
    <t>Pas en stock</t>
  </si>
  <si>
    <t>FINE CHAMPAGNE XO</t>
  </si>
  <si>
    <t>GRANDE CHAMPAGNE EXTRA</t>
  </si>
  <si>
    <t>COGNACS ANTIQUES</t>
  </si>
  <si>
    <t>TRÈS VIEILLE FINE CHAMPAGNE Tonneau/Barrell n° 8</t>
  </si>
  <si>
    <t>TRÈS VIEILLE FINE CHAMPAGNE Tonneau/Barrel n° 19</t>
  </si>
  <si>
    <t>TRÈS VIEILLE FINE CHAMPAGNE Tonneau/Barrel n° 5</t>
  </si>
  <si>
    <t>TRÈS VIEILLE GRANDE CHAMPAGNE Tonneau/Barrel n° 7</t>
  </si>
  <si>
    <t>VIN DE TABLE (Hors Tarif)</t>
  </si>
  <si>
    <t>VIN DE TABLE FRANCAIS 11°5</t>
  </si>
  <si>
    <t>Millésime</t>
  </si>
  <si>
    <t>Désignation</t>
  </si>
  <si>
    <t>Référence</t>
  </si>
  <si>
    <t>TOTAL =</t>
  </si>
  <si>
    <t>P.U. x24</t>
  </si>
  <si>
    <t>P.U. x48</t>
  </si>
  <si>
    <t>P.U. x72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</si>
</sst>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[$-F400]h:mm:ss\ AM/PM"/>
    <numFmt numFmtId="165" formatCode="#,##0.00\ [$€-40C];[Red]\-#,##0.00\ [$€-40C]"/>
  </numFmts>
  <fonts count="12" x14ac:knownFonts="1">
    <font>
      <sz val="11"/>
      <color theme="1"/>
      <name val="Trebuchet MS"/>
      <family val="2"/>
      <scheme val="minor"/>
    </font>
    <font>
      <sz val="11"/>
      <color theme="1"/>
      <name val="Trebuchet MS"/>
      <family val="2"/>
      <scheme val="minor"/>
    </font>
    <font>
      <sz val="11"/>
      <color theme="1"/>
      <name val="Impact"/>
      <family val="2"/>
    </font>
    <font>
      <sz val="22"/>
      <color theme="1"/>
      <name val="Impact"/>
      <family val="2"/>
    </font>
    <font>
      <sz val="8"/>
      <color theme="1"/>
      <name val="Impact"/>
      <family val="2"/>
    </font>
    <font>
      <sz val="9"/>
      <color theme="1"/>
      <name val="Impact"/>
      <family val="2"/>
    </font>
    <font>
      <b/>
      <sz val="10"/>
      <name val="Times New Roman"/>
      <family val="1"/>
    </font>
    <font>
      <b/>
      <sz val="10"/>
      <color theme="0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rgb="FF808080"/>
      </patternFill>
    </fill>
    <fill>
      <patternFill patternType="solid">
        <fgColor theme="0"/>
        <bgColor rgb="FFCCFFFF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rgb="FFCCFFFF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0">
    <xf numFmtId="0" fontId="0" fillId="0" borderId="0" xfId="0"/>
    <xf numFmtId="0" fontId="2" fillId="0" borderId="14" xfId="0" applyFont="1" applyBorder="1"/>
    <xf numFmtId="0" fontId="2" fillId="0" borderId="13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17" xfId="0" applyFont="1" applyBorder="1"/>
    <xf numFmtId="9" fontId="2" fillId="0" borderId="0" xfId="2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44" fontId="2" fillId="0" borderId="5" xfId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44" fontId="2" fillId="0" borderId="6" xfId="1" applyFont="1" applyBorder="1" applyAlignment="1">
      <alignment horizontal="center"/>
    </xf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0" fontId="2" fillId="2" borderId="0" xfId="0" applyFont="1" applyFill="1" applyBorder="1"/>
    <xf numFmtId="0" fontId="2" fillId="2" borderId="13" xfId="0" applyFont="1" applyFill="1" applyBorder="1"/>
    <xf numFmtId="0" fontId="2" fillId="2" borderId="15" xfId="0" applyFont="1" applyFill="1" applyBorder="1"/>
    <xf numFmtId="0" fontId="2" fillId="2" borderId="17" xfId="0" applyFont="1" applyFill="1" applyBorder="1"/>
    <xf numFmtId="0" fontId="2" fillId="2" borderId="19" xfId="0" applyFont="1" applyFill="1" applyBorder="1"/>
    <xf numFmtId="0" fontId="2" fillId="2" borderId="20" xfId="0" applyFont="1" applyFill="1" applyBorder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2" fillId="2" borderId="1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14" fontId="2" fillId="0" borderId="21" xfId="0" applyNumberFormat="1" applyFont="1" applyBorder="1" applyAlignment="1">
      <alignment horizontal="center"/>
    </xf>
    <xf numFmtId="14" fontId="2" fillId="0" borderId="11" xfId="0" applyNumberFormat="1" applyFont="1" applyBorder="1" applyAlignment="1">
      <alignment horizontal="center"/>
    </xf>
    <xf numFmtId="164" fontId="2" fillId="0" borderId="21" xfId="1" applyNumberFormat="1" applyFont="1" applyBorder="1" applyAlignment="1">
      <alignment horizontal="center"/>
    </xf>
    <xf numFmtId="164" fontId="2" fillId="0" borderId="12" xfId="1" applyNumberFormat="1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44" fontId="2" fillId="0" borderId="8" xfId="1" applyFont="1" applyBorder="1" applyAlignment="1">
      <alignment horizontal="center"/>
    </xf>
    <xf numFmtId="44" fontId="2" fillId="0" borderId="9" xfId="1" applyFont="1" applyBorder="1" applyAlignment="1">
      <alignment horizontal="center"/>
    </xf>
    <xf numFmtId="44" fontId="2" fillId="0" borderId="21" xfId="1" applyFont="1" applyBorder="1" applyAlignment="1">
      <alignment horizontal="center" vertical="center"/>
    </xf>
    <xf numFmtId="44" fontId="2" fillId="0" borderId="12" xfId="1" applyFont="1" applyBorder="1" applyAlignment="1">
      <alignment horizontal="center" vertical="center"/>
    </xf>
    <xf numFmtId="44" fontId="2" fillId="2" borderId="22" xfId="1" applyFont="1" applyFill="1" applyBorder="1" applyAlignment="1">
      <alignment horizontal="center" vertical="center"/>
    </xf>
    <xf numFmtId="44" fontId="2" fillId="2" borderId="15" xfId="1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1" fontId="6" fillId="0" borderId="28" xfId="0" applyNumberFormat="1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7" fillId="4" borderId="30" xfId="0" applyFont="1" applyFill="1" applyBorder="1" applyAlignment="1">
      <alignment vertical="center"/>
    </xf>
    <xf numFmtId="1" fontId="7" fillId="4" borderId="31" xfId="0" applyNumberFormat="1" applyFont="1" applyFill="1" applyBorder="1" applyAlignment="1">
      <alignment vertical="center"/>
    </xf>
    <xf numFmtId="0" fontId="7" fillId="4" borderId="31" xfId="0" applyFont="1" applyFill="1" applyBorder="1" applyAlignment="1">
      <alignment vertical="center" wrapText="1"/>
    </xf>
    <xf numFmtId="0" fontId="6" fillId="4" borderId="32" xfId="0" applyFont="1" applyFill="1" applyBorder="1" applyAlignment="1">
      <alignment vertical="center"/>
    </xf>
    <xf numFmtId="0" fontId="8" fillId="5" borderId="30" xfId="0" applyFont="1" applyFill="1" applyBorder="1" applyAlignment="1">
      <alignment horizontal="center" vertical="center"/>
    </xf>
    <xf numFmtId="1" fontId="9" fillId="5" borderId="31" xfId="0" applyNumberFormat="1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vertical="center" wrapText="1"/>
    </xf>
    <xf numFmtId="165" fontId="8" fillId="5" borderId="32" xfId="0" applyNumberFormat="1" applyFont="1" applyFill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1" fontId="9" fillId="0" borderId="31" xfId="0" applyNumberFormat="1" applyFont="1" applyBorder="1" applyAlignment="1">
      <alignment horizontal="center" vertical="center"/>
    </xf>
    <xf numFmtId="0" fontId="8" fillId="0" borderId="31" xfId="0" applyFont="1" applyBorder="1" applyAlignment="1">
      <alignment vertical="center" wrapText="1"/>
    </xf>
    <xf numFmtId="0" fontId="8" fillId="0" borderId="32" xfId="0" applyFont="1" applyBorder="1" applyAlignment="1">
      <alignment horizontal="center" vertical="center"/>
    </xf>
    <xf numFmtId="0" fontId="7" fillId="4" borderId="30" xfId="0" applyFont="1" applyFill="1" applyBorder="1" applyAlignment="1">
      <alignment horizontal="left" vertical="center"/>
    </xf>
    <xf numFmtId="1" fontId="7" fillId="4" borderId="31" xfId="0" applyNumberFormat="1" applyFont="1" applyFill="1" applyBorder="1" applyAlignment="1">
      <alignment horizontal="left" vertical="center"/>
    </xf>
    <xf numFmtId="0" fontId="6" fillId="4" borderId="32" xfId="0" applyFont="1" applyFill="1" applyBorder="1" applyAlignment="1">
      <alignment horizontal="center" vertical="center"/>
    </xf>
    <xf numFmtId="1" fontId="7" fillId="4" borderId="31" xfId="0" applyNumberFormat="1" applyFont="1" applyFill="1" applyBorder="1" applyAlignment="1">
      <alignment horizontal="center" vertical="center"/>
    </xf>
    <xf numFmtId="0" fontId="8" fillId="6" borderId="30" xfId="0" applyFont="1" applyFill="1" applyBorder="1" applyAlignment="1">
      <alignment horizontal="center" vertical="center"/>
    </xf>
    <xf numFmtId="1" fontId="9" fillId="6" borderId="31" xfId="0" applyNumberFormat="1" applyFont="1" applyFill="1" applyBorder="1" applyAlignment="1">
      <alignment horizontal="center" vertical="center"/>
    </xf>
    <xf numFmtId="0" fontId="8" fillId="6" borderId="31" xfId="0" applyFont="1" applyFill="1" applyBorder="1" applyAlignment="1">
      <alignment vertical="center" wrapText="1"/>
    </xf>
    <xf numFmtId="165" fontId="8" fillId="7" borderId="32" xfId="0" applyNumberFormat="1" applyFont="1" applyFill="1" applyBorder="1" applyAlignment="1">
      <alignment horizontal="center" vertical="center"/>
    </xf>
    <xf numFmtId="1" fontId="7" fillId="4" borderId="31" xfId="0" applyNumberFormat="1" applyFont="1" applyFill="1" applyBorder="1" applyAlignment="1">
      <alignment horizontal="right" vertical="center"/>
    </xf>
    <xf numFmtId="165" fontId="8" fillId="8" borderId="32" xfId="0" applyNumberFormat="1" applyFont="1" applyFill="1" applyBorder="1" applyAlignment="1">
      <alignment horizontal="center" vertical="center"/>
    </xf>
    <xf numFmtId="165" fontId="8" fillId="0" borderId="32" xfId="0" applyNumberFormat="1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0" fontId="8" fillId="0" borderId="30" xfId="0" applyFont="1" applyFill="1" applyBorder="1" applyAlignment="1">
      <alignment horizontal="center" vertical="center"/>
    </xf>
    <xf numFmtId="1" fontId="9" fillId="0" borderId="31" xfId="0" applyNumberFormat="1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8" fillId="7" borderId="30" xfId="0" applyFont="1" applyFill="1" applyBorder="1" applyAlignment="1">
      <alignment horizontal="center" vertical="center"/>
    </xf>
    <xf numFmtId="1" fontId="9" fillId="7" borderId="31" xfId="0" applyNumberFormat="1" applyFont="1" applyFill="1" applyBorder="1" applyAlignment="1">
      <alignment horizontal="center" vertical="center"/>
    </xf>
    <xf numFmtId="0" fontId="8" fillId="8" borderId="31" xfId="0" applyFont="1" applyFill="1" applyBorder="1" applyAlignment="1">
      <alignment vertical="center" wrapText="1"/>
    </xf>
    <xf numFmtId="165" fontId="8" fillId="0" borderId="32" xfId="0" applyNumberFormat="1" applyFont="1" applyBorder="1" applyAlignment="1">
      <alignment horizontal="center" vertical="center"/>
    </xf>
    <xf numFmtId="0" fontId="8" fillId="8" borderId="30" xfId="0" applyFont="1" applyFill="1" applyBorder="1" applyAlignment="1">
      <alignment horizontal="center" vertical="center"/>
    </xf>
    <xf numFmtId="1" fontId="9" fillId="8" borderId="31" xfId="0" applyNumberFormat="1" applyFont="1" applyFill="1" applyBorder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11" fillId="8" borderId="30" xfId="0" applyFont="1" applyFill="1" applyBorder="1" applyAlignment="1">
      <alignment horizontal="center" vertical="center"/>
    </xf>
    <xf numFmtId="1" fontId="11" fillId="0" borderId="31" xfId="0" applyNumberFormat="1" applyFont="1" applyBorder="1" applyAlignment="1">
      <alignment horizontal="center" vertical="center"/>
    </xf>
    <xf numFmtId="0" fontId="11" fillId="0" borderId="31" xfId="0" applyFont="1" applyBorder="1" applyAlignment="1">
      <alignment vertical="center" wrapText="1"/>
    </xf>
    <xf numFmtId="165" fontId="11" fillId="0" borderId="32" xfId="0" applyNumberFormat="1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1" fontId="9" fillId="0" borderId="34" xfId="0" applyNumberFormat="1" applyFont="1" applyBorder="1" applyAlignment="1">
      <alignment horizontal="center" vertical="center"/>
    </xf>
    <xf numFmtId="0" fontId="8" fillId="0" borderId="34" xfId="0" applyFont="1" applyBorder="1" applyAlignment="1">
      <alignment vertical="center" wrapText="1"/>
    </xf>
    <xf numFmtId="165" fontId="8" fillId="0" borderId="35" xfId="0" applyNumberFormat="1" applyFont="1" applyFill="1" applyBorder="1" applyAlignment="1">
      <alignment horizontal="center" vertical="center"/>
    </xf>
    <xf numFmtId="0" fontId="6" fillId="0" borderId="36" xfId="0" applyFont="1" applyBorder="1" applyAlignment="1">
      <alignment horizontal="center" vertical="center" wrapText="1"/>
    </xf>
    <xf numFmtId="0" fontId="6" fillId="4" borderId="37" xfId="0" applyFont="1" applyFill="1" applyBorder="1" applyAlignment="1">
      <alignment vertical="center"/>
    </xf>
    <xf numFmtId="165" fontId="8" fillId="5" borderId="37" xfId="0" applyNumberFormat="1" applyFont="1" applyFill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6" fillId="4" borderId="37" xfId="0" applyFont="1" applyFill="1" applyBorder="1" applyAlignment="1">
      <alignment horizontal="center" vertical="center"/>
    </xf>
    <xf numFmtId="165" fontId="8" fillId="7" borderId="37" xfId="0" applyNumberFormat="1" applyFont="1" applyFill="1" applyBorder="1" applyAlignment="1">
      <alignment horizontal="center" vertical="center"/>
    </xf>
    <xf numFmtId="165" fontId="8" fillId="8" borderId="37" xfId="0" applyNumberFormat="1" applyFont="1" applyFill="1" applyBorder="1" applyAlignment="1">
      <alignment horizontal="center" vertical="center"/>
    </xf>
    <xf numFmtId="165" fontId="8" fillId="0" borderId="37" xfId="0" applyNumberFormat="1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165" fontId="8" fillId="0" borderId="37" xfId="0" applyNumberFormat="1" applyFont="1" applyBorder="1" applyAlignment="1">
      <alignment horizontal="center" vertical="center"/>
    </xf>
    <xf numFmtId="165" fontId="11" fillId="0" borderId="37" xfId="0" applyNumberFormat="1" applyFont="1" applyFill="1" applyBorder="1" applyAlignment="1">
      <alignment horizontal="center" vertical="center"/>
    </xf>
    <xf numFmtId="165" fontId="8" fillId="0" borderId="38" xfId="0" applyNumberFormat="1" applyFont="1" applyFill="1" applyBorder="1" applyAlignment="1">
      <alignment horizontal="center" vertical="center"/>
    </xf>
    <xf numFmtId="0" fontId="2" fillId="0" borderId="39" xfId="0" applyFont="1" applyBorder="1" applyAlignment="1">
      <alignment horizontal="center"/>
    </xf>
    <xf numFmtId="0" fontId="2" fillId="2" borderId="40" xfId="0" applyFont="1" applyFill="1" applyBorder="1" applyAlignment="1">
      <alignment horizontal="center"/>
    </xf>
    <xf numFmtId="2" fontId="2" fillId="0" borderId="13" xfId="0" applyNumberFormat="1" applyFont="1" applyBorder="1"/>
    <xf numFmtId="2" fontId="2" fillId="0" borderId="0" xfId="0" applyNumberFormat="1" applyFont="1" applyBorder="1"/>
    <xf numFmtId="2" fontId="2" fillId="3" borderId="1" xfId="0" applyNumberFormat="1" applyFont="1" applyFill="1" applyBorder="1" applyAlignment="1">
      <alignment horizontal="center" vertical="center"/>
    </xf>
    <xf numFmtId="2" fontId="2" fillId="3" borderId="23" xfId="0" applyNumberFormat="1" applyFont="1" applyFill="1" applyBorder="1" applyAlignment="1">
      <alignment horizontal="center" vertical="center"/>
    </xf>
    <xf numFmtId="2" fontId="2" fillId="3" borderId="26" xfId="0" applyNumberFormat="1" applyFont="1" applyFill="1" applyBorder="1" applyAlignment="1">
      <alignment horizontal="center" vertical="center"/>
    </xf>
    <xf numFmtId="2" fontId="2" fillId="2" borderId="8" xfId="0" applyNumberFormat="1" applyFont="1" applyFill="1" applyBorder="1" applyAlignment="1">
      <alignment horizontal="center"/>
    </xf>
    <xf numFmtId="2" fontId="2" fillId="0" borderId="19" xfId="0" applyNumberFormat="1" applyFont="1" applyBorder="1"/>
    <xf numFmtId="2" fontId="0" fillId="0" borderId="0" xfId="0" applyNumberFormat="1"/>
    <xf numFmtId="44" fontId="2" fillId="0" borderId="13" xfId="1" applyFont="1" applyBorder="1"/>
    <xf numFmtId="44" fontId="2" fillId="2" borderId="14" xfId="1" applyFont="1" applyFill="1" applyBorder="1"/>
    <xf numFmtId="44" fontId="2" fillId="2" borderId="16" xfId="1" applyFont="1" applyFill="1" applyBorder="1"/>
    <xf numFmtId="44" fontId="2" fillId="2" borderId="18" xfId="1" applyFont="1" applyFill="1" applyBorder="1"/>
    <xf numFmtId="44" fontId="2" fillId="0" borderId="0" xfId="1" applyFont="1" applyBorder="1"/>
    <xf numFmtId="44" fontId="2" fillId="2" borderId="8" xfId="1" applyFont="1" applyFill="1" applyBorder="1" applyAlignment="1">
      <alignment horizontal="center"/>
    </xf>
    <xf numFmtId="44" fontId="2" fillId="0" borderId="19" xfId="1" applyFont="1" applyBorder="1"/>
    <xf numFmtId="44" fontId="0" fillId="0" borderId="0" xfId="1" applyFont="1"/>
    <xf numFmtId="0" fontId="6" fillId="0" borderId="41" xfId="0" applyFont="1" applyBorder="1" applyAlignment="1">
      <alignment horizontal="center" vertical="center" wrapText="1"/>
    </xf>
    <xf numFmtId="1" fontId="6" fillId="0" borderId="42" xfId="0" applyNumberFormat="1" applyFont="1" applyBorder="1" applyAlignment="1">
      <alignment horizontal="center" vertical="center" wrapText="1"/>
    </xf>
    <xf numFmtId="0" fontId="6" fillId="0" borderId="42" xfId="0" applyFont="1" applyBorder="1" applyAlignment="1">
      <alignment horizontal="center" vertical="center" wrapText="1"/>
    </xf>
    <xf numFmtId="44" fontId="2" fillId="2" borderId="13" xfId="1" applyFont="1" applyFill="1" applyBorder="1"/>
    <xf numFmtId="44" fontId="2" fillId="2" borderId="0" xfId="1" applyFont="1" applyFill="1" applyBorder="1"/>
    <xf numFmtId="44" fontId="2" fillId="2" borderId="19" xfId="1" applyFont="1" applyFill="1" applyBorder="1"/>
    <xf numFmtId="14" fontId="2" fillId="0" borderId="40" xfId="0" applyNumberFormat="1" applyFont="1" applyBorder="1" applyAlignment="1">
      <alignment horizontal="center"/>
    </xf>
    <xf numFmtId="0" fontId="2" fillId="2" borderId="45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44" fontId="2" fillId="0" borderId="39" xfId="1" applyFont="1" applyBorder="1" applyAlignment="1">
      <alignment horizontal="center"/>
    </xf>
    <xf numFmtId="44" fontId="6" fillId="0" borderId="43" xfId="1" applyFont="1" applyBorder="1" applyAlignment="1">
      <alignment horizontal="center" vertical="center" wrapText="1"/>
    </xf>
    <xf numFmtId="44" fontId="6" fillId="0" borderId="44" xfId="1" applyFont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600074</xdr:colOff>
      <xdr:row>1</xdr:row>
      <xdr:rowOff>63500</xdr:rowOff>
    </xdr:from>
    <xdr:to>
      <xdr:col>9</xdr:col>
      <xdr:colOff>175275</xdr:colOff>
      <xdr:row>4</xdr:row>
      <xdr:rowOff>18555</xdr:rowOff>
    </xdr:to>
    <xdr:pic>
      <xdr:nvPicPr>
        <xdr:cNvPr id="2" name="Image 1" descr="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3449" y="285750"/>
          <a:ext cx="2416826" cy="7329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 panose="020B0603020202020204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Facette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lumMod val="110000"/>
              </a:schemeClr>
            </a:gs>
            <a:gs pos="88000">
              <a:schemeClr val="phClr">
                <a:tint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0000"/>
              </a:schemeClr>
            </a:gs>
            <a:gs pos="78000">
              <a:schemeClr val="phClr">
                <a:shade val="94000"/>
                <a:lumMod val="94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3"/>
  <sheetViews>
    <sheetView workbookViewId="0">
      <selection activeCell="E2" sqref="D2:F2"/>
    </sheetView>
  </sheetViews>
  <sheetFormatPr baseColWidth="10" defaultRowHeight="16.5" x14ac:dyDescent="0.3"/>
  <cols>
    <col min="1" max="1" width="21.5" customWidth="1"/>
    <col min="3" max="3" width="24.5" customWidth="1"/>
  </cols>
  <sheetData>
    <row r="1" spans="1:6" ht="25.5" x14ac:dyDescent="0.3">
      <c r="A1" s="47" t="s">
        <v>36</v>
      </c>
      <c r="B1" s="48" t="s">
        <v>37</v>
      </c>
      <c r="C1" s="49" t="s">
        <v>38</v>
      </c>
      <c r="D1" s="50" t="s">
        <v>39</v>
      </c>
      <c r="E1" s="50" t="s">
        <v>40</v>
      </c>
      <c r="F1" s="97" t="s">
        <v>41</v>
      </c>
    </row>
    <row r="2" spans="1:6" x14ac:dyDescent="0.3">
      <c r="A2" s="128" t="s">
        <v>35</v>
      </c>
      <c r="B2" s="129" t="s">
        <v>35</v>
      </c>
      <c r="C2" s="130" t="s">
        <v>35</v>
      </c>
      <c r="D2" s="138">
        <v>0</v>
      </c>
      <c r="E2" s="138">
        <v>0</v>
      </c>
      <c r="F2" s="139">
        <v>0</v>
      </c>
    </row>
    <row r="3" spans="1:6" x14ac:dyDescent="0.3">
      <c r="A3" s="51" t="s">
        <v>42</v>
      </c>
      <c r="B3" s="52"/>
      <c r="C3" s="53"/>
      <c r="D3" s="54"/>
      <c r="E3" s="54"/>
      <c r="F3" s="98"/>
    </row>
    <row r="4" spans="1:6" ht="25.5" x14ac:dyDescent="0.3">
      <c r="A4" s="55">
        <v>23072015</v>
      </c>
      <c r="B4" s="56">
        <v>2015</v>
      </c>
      <c r="C4" s="57" t="s">
        <v>43</v>
      </c>
      <c r="D4" s="58">
        <v>13.4</v>
      </c>
      <c r="E4" s="58">
        <v>13</v>
      </c>
      <c r="F4" s="99">
        <v>12.8</v>
      </c>
    </row>
    <row r="5" spans="1:6" ht="25.5" x14ac:dyDescent="0.3">
      <c r="A5" s="55">
        <v>23072017</v>
      </c>
      <c r="B5" s="56">
        <v>2017</v>
      </c>
      <c r="C5" s="57" t="s">
        <v>43</v>
      </c>
      <c r="D5" s="58">
        <v>13.4</v>
      </c>
      <c r="E5" s="58">
        <v>13</v>
      </c>
      <c r="F5" s="99">
        <v>12.8</v>
      </c>
    </row>
    <row r="6" spans="1:6" ht="25.5" x14ac:dyDescent="0.3">
      <c r="A6" s="55">
        <v>22972015</v>
      </c>
      <c r="B6" s="56">
        <v>2015</v>
      </c>
      <c r="C6" s="57" t="s">
        <v>44</v>
      </c>
      <c r="D6" s="58">
        <v>13.4</v>
      </c>
      <c r="E6" s="58">
        <v>13</v>
      </c>
      <c r="F6" s="99">
        <v>12.8</v>
      </c>
    </row>
    <row r="7" spans="1:6" ht="25.5" x14ac:dyDescent="0.3">
      <c r="A7" s="55">
        <v>22972016</v>
      </c>
      <c r="B7" s="56">
        <v>2016</v>
      </c>
      <c r="C7" s="57" t="s">
        <v>44</v>
      </c>
      <c r="D7" s="58">
        <v>13.4</v>
      </c>
      <c r="E7" s="58">
        <v>13</v>
      </c>
      <c r="F7" s="99">
        <v>12.8</v>
      </c>
    </row>
    <row r="8" spans="1:6" ht="25.5" x14ac:dyDescent="0.3">
      <c r="A8" s="55">
        <v>22972017</v>
      </c>
      <c r="B8" s="56">
        <v>2017</v>
      </c>
      <c r="C8" s="57" t="s">
        <v>44</v>
      </c>
      <c r="D8" s="58">
        <v>13.4</v>
      </c>
      <c r="E8" s="58">
        <v>13</v>
      </c>
      <c r="F8" s="99">
        <v>12.8</v>
      </c>
    </row>
    <row r="9" spans="1:6" ht="25.5" x14ac:dyDescent="0.3">
      <c r="A9" s="55">
        <v>21612015</v>
      </c>
      <c r="B9" s="56">
        <v>2015</v>
      </c>
      <c r="C9" s="57" t="s">
        <v>45</v>
      </c>
      <c r="D9" s="58">
        <v>11.6</v>
      </c>
      <c r="E9" s="58">
        <v>11.2</v>
      </c>
      <c r="F9" s="99">
        <v>11</v>
      </c>
    </row>
    <row r="10" spans="1:6" ht="25.5" x14ac:dyDescent="0.3">
      <c r="A10" s="55">
        <v>21672016</v>
      </c>
      <c r="B10" s="56">
        <v>2016</v>
      </c>
      <c r="C10" s="57" t="s">
        <v>45</v>
      </c>
      <c r="D10" s="58">
        <v>12.5</v>
      </c>
      <c r="E10" s="58">
        <v>12.1</v>
      </c>
      <c r="F10" s="99">
        <v>11.9</v>
      </c>
    </row>
    <row r="11" spans="1:6" ht="25.5" x14ac:dyDescent="0.3">
      <c r="A11" s="55">
        <v>21672017</v>
      </c>
      <c r="B11" s="56">
        <v>2017</v>
      </c>
      <c r="C11" s="57" t="s">
        <v>45</v>
      </c>
      <c r="D11" s="58">
        <v>12.5</v>
      </c>
      <c r="E11" s="58">
        <v>12.1</v>
      </c>
      <c r="F11" s="99">
        <v>11.9</v>
      </c>
    </row>
    <row r="12" spans="1:6" x14ac:dyDescent="0.3">
      <c r="A12" s="59"/>
      <c r="B12" s="60"/>
      <c r="C12" s="61"/>
      <c r="D12" s="62"/>
      <c r="E12" s="62"/>
      <c r="F12" s="100"/>
    </row>
    <row r="13" spans="1:6" x14ac:dyDescent="0.3">
      <c r="A13" s="63" t="s">
        <v>46</v>
      </c>
      <c r="B13" s="64"/>
      <c r="C13" s="53"/>
      <c r="D13" s="65"/>
      <c r="E13" s="65"/>
      <c r="F13" s="101"/>
    </row>
    <row r="14" spans="1:6" ht="38.25" x14ac:dyDescent="0.3">
      <c r="A14" s="55">
        <v>23672015</v>
      </c>
      <c r="B14" s="56">
        <v>2015</v>
      </c>
      <c r="C14" s="57" t="s">
        <v>47</v>
      </c>
      <c r="D14" s="58">
        <v>12.5</v>
      </c>
      <c r="E14" s="58">
        <v>12.1</v>
      </c>
      <c r="F14" s="99">
        <v>11.9</v>
      </c>
    </row>
    <row r="15" spans="1:6" ht="38.25" x14ac:dyDescent="0.3">
      <c r="A15" s="55">
        <v>23672016</v>
      </c>
      <c r="B15" s="56">
        <v>2016</v>
      </c>
      <c r="C15" s="57" t="s">
        <v>47</v>
      </c>
      <c r="D15" s="58">
        <v>12.5</v>
      </c>
      <c r="E15" s="58">
        <v>12.1</v>
      </c>
      <c r="F15" s="99">
        <v>11.9</v>
      </c>
    </row>
    <row r="16" spans="1:6" ht="38.25" x14ac:dyDescent="0.3">
      <c r="A16" s="55" t="s">
        <v>48</v>
      </c>
      <c r="B16" s="56">
        <v>2017</v>
      </c>
      <c r="C16" s="57" t="s">
        <v>47</v>
      </c>
      <c r="D16" s="58">
        <v>12.5</v>
      </c>
      <c r="E16" s="58">
        <v>12.1</v>
      </c>
      <c r="F16" s="99">
        <v>11.9</v>
      </c>
    </row>
    <row r="17" spans="1:6" ht="51" x14ac:dyDescent="0.3">
      <c r="A17" s="55">
        <v>22872015</v>
      </c>
      <c r="B17" s="56">
        <v>2015</v>
      </c>
      <c r="C17" s="57" t="s">
        <v>49</v>
      </c>
      <c r="D17" s="58">
        <v>13.4</v>
      </c>
      <c r="E17" s="58">
        <v>13</v>
      </c>
      <c r="F17" s="99">
        <v>12.8</v>
      </c>
    </row>
    <row r="18" spans="1:6" ht="51" x14ac:dyDescent="0.3">
      <c r="A18" s="55">
        <v>22872016</v>
      </c>
      <c r="B18" s="56">
        <v>2016</v>
      </c>
      <c r="C18" s="57" t="s">
        <v>49</v>
      </c>
      <c r="D18" s="58">
        <v>13.4</v>
      </c>
      <c r="E18" s="58">
        <v>13</v>
      </c>
      <c r="F18" s="99">
        <v>12.8</v>
      </c>
    </row>
    <row r="19" spans="1:6" ht="51" x14ac:dyDescent="0.3">
      <c r="A19" s="55" t="s">
        <v>50</v>
      </c>
      <c r="B19" s="56">
        <v>2017</v>
      </c>
      <c r="C19" s="57" t="s">
        <v>49</v>
      </c>
      <c r="D19" s="58">
        <v>13.4</v>
      </c>
      <c r="E19" s="58">
        <v>13</v>
      </c>
      <c r="F19" s="99">
        <v>12.8</v>
      </c>
    </row>
    <row r="20" spans="1:6" ht="38.25" x14ac:dyDescent="0.3">
      <c r="A20" s="55">
        <v>49472014</v>
      </c>
      <c r="B20" s="56">
        <v>2014</v>
      </c>
      <c r="C20" s="57" t="s">
        <v>51</v>
      </c>
      <c r="D20" s="58">
        <v>14.3</v>
      </c>
      <c r="E20" s="58">
        <v>13.9</v>
      </c>
      <c r="F20" s="99">
        <v>13.700000000000001</v>
      </c>
    </row>
    <row r="21" spans="1:6" ht="38.25" x14ac:dyDescent="0.3">
      <c r="A21" s="55">
        <v>49472015</v>
      </c>
      <c r="B21" s="56">
        <v>2015</v>
      </c>
      <c r="C21" s="57" t="s">
        <v>51</v>
      </c>
      <c r="D21" s="58">
        <v>15.2</v>
      </c>
      <c r="E21" s="58">
        <v>14.799999999999999</v>
      </c>
      <c r="F21" s="99">
        <v>14.6</v>
      </c>
    </row>
    <row r="22" spans="1:6" ht="38.25" x14ac:dyDescent="0.3">
      <c r="A22" s="55">
        <v>49472016</v>
      </c>
      <c r="B22" s="56">
        <v>2016</v>
      </c>
      <c r="C22" s="57" t="s">
        <v>51</v>
      </c>
      <c r="D22" s="58">
        <v>15.2</v>
      </c>
      <c r="E22" s="58">
        <v>14.799999999999999</v>
      </c>
      <c r="F22" s="99">
        <v>14.6</v>
      </c>
    </row>
    <row r="23" spans="1:6" ht="38.25" x14ac:dyDescent="0.3">
      <c r="A23" s="55">
        <v>49472017</v>
      </c>
      <c r="B23" s="56">
        <v>2017</v>
      </c>
      <c r="C23" s="57" t="s">
        <v>51</v>
      </c>
      <c r="D23" s="58">
        <v>15.2</v>
      </c>
      <c r="E23" s="58">
        <v>14.799999999999999</v>
      </c>
      <c r="F23" s="99">
        <v>14.6</v>
      </c>
    </row>
    <row r="24" spans="1:6" x14ac:dyDescent="0.3">
      <c r="A24" s="59"/>
      <c r="B24" s="60"/>
      <c r="C24" s="61"/>
      <c r="D24" s="62"/>
      <c r="E24" s="62"/>
      <c r="F24" s="100"/>
    </row>
    <row r="25" spans="1:6" x14ac:dyDescent="0.3">
      <c r="A25" s="63" t="s">
        <v>52</v>
      </c>
      <c r="B25" s="66"/>
      <c r="C25" s="53"/>
      <c r="D25" s="65"/>
      <c r="E25" s="65"/>
      <c r="F25" s="101"/>
    </row>
    <row r="26" spans="1:6" ht="25.5" x14ac:dyDescent="0.3">
      <c r="A26" s="55">
        <v>24072015</v>
      </c>
      <c r="B26" s="56">
        <v>2015</v>
      </c>
      <c r="C26" s="57" t="s">
        <v>53</v>
      </c>
      <c r="D26" s="58">
        <v>7.2</v>
      </c>
      <c r="E26" s="58">
        <v>6.8</v>
      </c>
      <c r="F26" s="99">
        <v>6.6</v>
      </c>
    </row>
    <row r="27" spans="1:6" ht="25.5" x14ac:dyDescent="0.3">
      <c r="A27" s="55">
        <v>27272015</v>
      </c>
      <c r="B27" s="56">
        <v>2015</v>
      </c>
      <c r="C27" s="57" t="s">
        <v>53</v>
      </c>
      <c r="D27" s="58">
        <v>7.2</v>
      </c>
      <c r="E27" s="58">
        <v>6.8</v>
      </c>
      <c r="F27" s="99">
        <v>6.6</v>
      </c>
    </row>
    <row r="28" spans="1:6" ht="25.5" x14ac:dyDescent="0.3">
      <c r="A28" s="55">
        <v>24072017</v>
      </c>
      <c r="B28" s="56">
        <v>2017</v>
      </c>
      <c r="C28" s="57" t="s">
        <v>53</v>
      </c>
      <c r="D28" s="58">
        <v>7.2</v>
      </c>
      <c r="E28" s="58">
        <v>6.8</v>
      </c>
      <c r="F28" s="99">
        <v>6.6</v>
      </c>
    </row>
    <row r="29" spans="1:6" ht="51" x14ac:dyDescent="0.3">
      <c r="A29" s="55">
        <v>27272015</v>
      </c>
      <c r="B29" s="56">
        <v>2015</v>
      </c>
      <c r="C29" s="57" t="s">
        <v>54</v>
      </c>
      <c r="D29" s="58">
        <v>7.2</v>
      </c>
      <c r="E29" s="58">
        <v>6.8</v>
      </c>
      <c r="F29" s="99">
        <v>6.6</v>
      </c>
    </row>
    <row r="30" spans="1:6" ht="51" x14ac:dyDescent="0.3">
      <c r="A30" s="55">
        <v>24072017</v>
      </c>
      <c r="B30" s="56">
        <v>2017</v>
      </c>
      <c r="C30" s="57" t="s">
        <v>54</v>
      </c>
      <c r="D30" s="58">
        <v>7.2</v>
      </c>
      <c r="E30" s="58">
        <v>6.8</v>
      </c>
      <c r="F30" s="99">
        <v>6.6</v>
      </c>
    </row>
    <row r="31" spans="1:6" ht="25.5" x14ac:dyDescent="0.3">
      <c r="A31" s="67">
        <v>23872015</v>
      </c>
      <c r="B31" s="68">
        <v>2015</v>
      </c>
      <c r="C31" s="69" t="s">
        <v>55</v>
      </c>
      <c r="D31" s="58">
        <v>7.2</v>
      </c>
      <c r="E31" s="58">
        <v>6.8</v>
      </c>
      <c r="F31" s="99">
        <v>6.6</v>
      </c>
    </row>
    <row r="32" spans="1:6" ht="25.5" x14ac:dyDescent="0.3">
      <c r="A32" s="67">
        <v>23872016</v>
      </c>
      <c r="B32" s="68">
        <v>2016</v>
      </c>
      <c r="C32" s="69" t="s">
        <v>55</v>
      </c>
      <c r="D32" s="58">
        <v>7.2</v>
      </c>
      <c r="E32" s="58">
        <v>6.8</v>
      </c>
      <c r="F32" s="99">
        <v>6.6</v>
      </c>
    </row>
    <row r="33" spans="1:6" ht="25.5" x14ac:dyDescent="0.3">
      <c r="A33" s="67" t="s">
        <v>56</v>
      </c>
      <c r="B33" s="68">
        <v>2017</v>
      </c>
      <c r="C33" s="69" t="s">
        <v>55</v>
      </c>
      <c r="D33" s="58">
        <v>7.2</v>
      </c>
      <c r="E33" s="58">
        <v>6.8</v>
      </c>
      <c r="F33" s="99">
        <v>6.6</v>
      </c>
    </row>
    <row r="34" spans="1:6" ht="51" x14ac:dyDescent="0.3">
      <c r="A34" s="67">
        <v>23872015</v>
      </c>
      <c r="B34" s="68">
        <v>2015</v>
      </c>
      <c r="C34" s="69" t="s">
        <v>57</v>
      </c>
      <c r="D34" s="58">
        <v>7.2</v>
      </c>
      <c r="E34" s="58">
        <v>6.8</v>
      </c>
      <c r="F34" s="99">
        <v>6.6</v>
      </c>
    </row>
    <row r="35" spans="1:6" ht="51" x14ac:dyDescent="0.3">
      <c r="A35" s="67">
        <v>23872016</v>
      </c>
      <c r="B35" s="68">
        <v>2016</v>
      </c>
      <c r="C35" s="69" t="s">
        <v>57</v>
      </c>
      <c r="D35" s="58">
        <v>7.2</v>
      </c>
      <c r="E35" s="58">
        <v>6.8</v>
      </c>
      <c r="F35" s="99">
        <v>6.6</v>
      </c>
    </row>
    <row r="36" spans="1:6" ht="51" x14ac:dyDescent="0.3">
      <c r="A36" s="67" t="s">
        <v>56</v>
      </c>
      <c r="B36" s="68">
        <v>2017</v>
      </c>
      <c r="C36" s="69" t="s">
        <v>57</v>
      </c>
      <c r="D36" s="58">
        <v>7.2</v>
      </c>
      <c r="E36" s="58">
        <v>6.8</v>
      </c>
      <c r="F36" s="99">
        <v>6.6</v>
      </c>
    </row>
    <row r="37" spans="1:6" ht="51" x14ac:dyDescent="0.3">
      <c r="A37" s="67">
        <v>14272014</v>
      </c>
      <c r="B37" s="68">
        <v>2014</v>
      </c>
      <c r="C37" s="69" t="s">
        <v>58</v>
      </c>
      <c r="D37" s="58">
        <v>9.8000000000000007</v>
      </c>
      <c r="E37" s="58">
        <v>9.4</v>
      </c>
      <c r="F37" s="99">
        <v>9.2000000000000011</v>
      </c>
    </row>
    <row r="38" spans="1:6" ht="51" x14ac:dyDescent="0.3">
      <c r="A38" s="67">
        <v>36072014</v>
      </c>
      <c r="B38" s="68">
        <v>2015</v>
      </c>
      <c r="C38" s="69" t="s">
        <v>58</v>
      </c>
      <c r="D38" s="58">
        <v>10.7</v>
      </c>
      <c r="E38" s="58">
        <v>10.299999999999999</v>
      </c>
      <c r="F38" s="99">
        <v>10.1</v>
      </c>
    </row>
    <row r="39" spans="1:6" ht="25.5" x14ac:dyDescent="0.3">
      <c r="A39" s="55">
        <v>36072014</v>
      </c>
      <c r="B39" s="56">
        <v>2014</v>
      </c>
      <c r="C39" s="57" t="s">
        <v>59</v>
      </c>
      <c r="D39" s="58">
        <v>10.7</v>
      </c>
      <c r="E39" s="58">
        <v>10.299999999999999</v>
      </c>
      <c r="F39" s="99">
        <v>10.1</v>
      </c>
    </row>
    <row r="40" spans="1:6" ht="25.5" x14ac:dyDescent="0.3">
      <c r="A40" s="55">
        <v>36072015</v>
      </c>
      <c r="B40" s="56">
        <v>2015</v>
      </c>
      <c r="C40" s="57" t="s">
        <v>59</v>
      </c>
      <c r="D40" s="58">
        <v>11.6</v>
      </c>
      <c r="E40" s="58">
        <v>11.2</v>
      </c>
      <c r="F40" s="99">
        <v>11</v>
      </c>
    </row>
    <row r="41" spans="1:6" ht="51" x14ac:dyDescent="0.3">
      <c r="A41" s="59">
        <v>14272014</v>
      </c>
      <c r="B41" s="60">
        <v>2014</v>
      </c>
      <c r="C41" s="61" t="s">
        <v>60</v>
      </c>
      <c r="D41" s="58">
        <v>11.6</v>
      </c>
      <c r="E41" s="58">
        <v>11.2</v>
      </c>
      <c r="F41" s="99">
        <v>11</v>
      </c>
    </row>
    <row r="42" spans="1:6" ht="38.25" x14ac:dyDescent="0.3">
      <c r="A42" s="55">
        <v>30172018</v>
      </c>
      <c r="B42" s="56">
        <v>2018</v>
      </c>
      <c r="C42" s="57" t="s">
        <v>61</v>
      </c>
      <c r="D42" s="70">
        <v>18.3</v>
      </c>
      <c r="E42" s="70">
        <v>17.900000000000002</v>
      </c>
      <c r="F42" s="102">
        <v>17.700000000000003</v>
      </c>
    </row>
    <row r="43" spans="1:6" ht="63.75" x14ac:dyDescent="0.3">
      <c r="A43" s="55">
        <v>43672015</v>
      </c>
      <c r="B43" s="56">
        <v>2015</v>
      </c>
      <c r="C43" s="57" t="s">
        <v>62</v>
      </c>
      <c r="D43" s="58">
        <v>20.5</v>
      </c>
      <c r="E43" s="58">
        <v>20.100000000000001</v>
      </c>
      <c r="F43" s="99">
        <v>19.900000000000002</v>
      </c>
    </row>
    <row r="44" spans="1:6" x14ac:dyDescent="0.3">
      <c r="A44" s="59"/>
      <c r="B44" s="60"/>
      <c r="C44" s="61"/>
      <c r="D44" s="62"/>
      <c r="E44" s="62"/>
      <c r="F44" s="100"/>
    </row>
    <row r="45" spans="1:6" x14ac:dyDescent="0.3">
      <c r="A45" s="63" t="s">
        <v>63</v>
      </c>
      <c r="B45" s="71"/>
      <c r="C45" s="53"/>
      <c r="D45" s="65"/>
      <c r="E45" s="65"/>
      <c r="F45" s="101"/>
    </row>
    <row r="46" spans="1:6" ht="25.5" x14ac:dyDescent="0.3">
      <c r="A46" s="55">
        <v>12802016</v>
      </c>
      <c r="B46" s="56">
        <v>2016</v>
      </c>
      <c r="C46" s="57" t="s">
        <v>64</v>
      </c>
      <c r="D46" s="58">
        <v>5.4</v>
      </c>
      <c r="E46" s="58">
        <v>5</v>
      </c>
      <c r="F46" s="99">
        <v>4.8</v>
      </c>
    </row>
    <row r="47" spans="1:6" ht="25.5" x14ac:dyDescent="0.3">
      <c r="A47" s="55">
        <v>27402017</v>
      </c>
      <c r="B47" s="56">
        <v>2017</v>
      </c>
      <c r="C47" s="57" t="s">
        <v>64</v>
      </c>
      <c r="D47" s="58">
        <v>5.4</v>
      </c>
      <c r="E47" s="58">
        <v>5</v>
      </c>
      <c r="F47" s="99">
        <v>4.8</v>
      </c>
    </row>
    <row r="48" spans="1:6" ht="38.25" x14ac:dyDescent="0.3">
      <c r="A48" s="55">
        <v>11102016</v>
      </c>
      <c r="B48" s="56">
        <v>2016</v>
      </c>
      <c r="C48" s="57" t="s">
        <v>65</v>
      </c>
      <c r="D48" s="58">
        <v>6.2</v>
      </c>
      <c r="E48" s="58">
        <v>5.8</v>
      </c>
      <c r="F48" s="99">
        <v>5.6</v>
      </c>
    </row>
    <row r="49" spans="1:6" ht="38.25" x14ac:dyDescent="0.3">
      <c r="A49" s="55">
        <v>11102017</v>
      </c>
      <c r="B49" s="56">
        <v>2017</v>
      </c>
      <c r="C49" s="57" t="s">
        <v>65</v>
      </c>
      <c r="D49" s="58">
        <v>6.2</v>
      </c>
      <c r="E49" s="58">
        <v>5.8</v>
      </c>
      <c r="F49" s="99">
        <v>5.6</v>
      </c>
    </row>
    <row r="50" spans="1:6" ht="38.25" x14ac:dyDescent="0.3">
      <c r="A50" s="55">
        <v>11102018</v>
      </c>
      <c r="B50" s="56">
        <v>2018</v>
      </c>
      <c r="C50" s="57" t="s">
        <v>65</v>
      </c>
      <c r="D50" s="58">
        <v>6.2</v>
      </c>
      <c r="E50" s="58">
        <v>5.8</v>
      </c>
      <c r="F50" s="99">
        <v>5.6</v>
      </c>
    </row>
    <row r="51" spans="1:6" x14ac:dyDescent="0.3">
      <c r="A51" s="59"/>
      <c r="B51" s="60"/>
      <c r="C51" s="61"/>
      <c r="D51" s="62"/>
      <c r="E51" s="62"/>
      <c r="F51" s="100"/>
    </row>
    <row r="52" spans="1:6" x14ac:dyDescent="0.3">
      <c r="A52" s="63" t="s">
        <v>66</v>
      </c>
      <c r="B52" s="66"/>
      <c r="C52" s="53"/>
      <c r="D52" s="65"/>
      <c r="E52" s="65"/>
      <c r="F52" s="101"/>
    </row>
    <row r="53" spans="1:6" ht="38.25" x14ac:dyDescent="0.3">
      <c r="A53" s="55">
        <v>10702018</v>
      </c>
      <c r="B53" s="56">
        <v>2018</v>
      </c>
      <c r="C53" s="57" t="s">
        <v>67</v>
      </c>
      <c r="D53" s="58">
        <v>4.4000000000000004</v>
      </c>
      <c r="E53" s="58">
        <v>4</v>
      </c>
      <c r="F53" s="99">
        <v>3.8</v>
      </c>
    </row>
    <row r="54" spans="1:6" ht="38.25" x14ac:dyDescent="0.3">
      <c r="A54" s="55">
        <v>13202017</v>
      </c>
      <c r="B54" s="56">
        <v>2017</v>
      </c>
      <c r="C54" s="57" t="s">
        <v>68</v>
      </c>
      <c r="D54" s="58">
        <v>5</v>
      </c>
      <c r="E54" s="58">
        <v>4.5999999999999996</v>
      </c>
      <c r="F54" s="99">
        <v>4.3999999999999995</v>
      </c>
    </row>
    <row r="55" spans="1:6" ht="38.25" x14ac:dyDescent="0.3">
      <c r="A55" s="55">
        <v>13202018</v>
      </c>
      <c r="B55" s="56">
        <v>2018</v>
      </c>
      <c r="C55" s="57" t="s">
        <v>68</v>
      </c>
      <c r="D55" s="58">
        <v>5</v>
      </c>
      <c r="E55" s="58">
        <v>4.5999999999999996</v>
      </c>
      <c r="F55" s="99">
        <v>4.3999999999999995</v>
      </c>
    </row>
    <row r="56" spans="1:6" ht="38.25" x14ac:dyDescent="0.3">
      <c r="A56" s="55">
        <v>11502016</v>
      </c>
      <c r="B56" s="56">
        <v>2016</v>
      </c>
      <c r="C56" s="57" t="s">
        <v>69</v>
      </c>
      <c r="D56" s="58">
        <v>6.8</v>
      </c>
      <c r="E56" s="58">
        <v>6.3999999999999995</v>
      </c>
      <c r="F56" s="99">
        <v>6.1999999999999993</v>
      </c>
    </row>
    <row r="57" spans="1:6" ht="38.25" x14ac:dyDescent="0.3">
      <c r="A57" s="55">
        <v>11502017</v>
      </c>
      <c r="B57" s="56">
        <v>2017</v>
      </c>
      <c r="C57" s="57" t="s">
        <v>69</v>
      </c>
      <c r="D57" s="58">
        <v>6.8</v>
      </c>
      <c r="E57" s="58">
        <v>6.3999999999999995</v>
      </c>
      <c r="F57" s="99">
        <v>6.1999999999999993</v>
      </c>
    </row>
    <row r="58" spans="1:6" ht="38.25" x14ac:dyDescent="0.3">
      <c r="A58" s="55">
        <v>11502018</v>
      </c>
      <c r="B58" s="56">
        <v>2018</v>
      </c>
      <c r="C58" s="57" t="s">
        <v>69</v>
      </c>
      <c r="D58" s="58">
        <v>6.8</v>
      </c>
      <c r="E58" s="58">
        <v>6.3999999999999995</v>
      </c>
      <c r="F58" s="99">
        <v>6.1999999999999993</v>
      </c>
    </row>
    <row r="59" spans="1:6" ht="51" x14ac:dyDescent="0.3">
      <c r="A59" s="55">
        <v>14102017</v>
      </c>
      <c r="B59" s="56">
        <v>2017</v>
      </c>
      <c r="C59" s="57" t="s">
        <v>70</v>
      </c>
      <c r="D59" s="58">
        <v>8</v>
      </c>
      <c r="E59" s="58">
        <v>7.6</v>
      </c>
      <c r="F59" s="99">
        <v>7.3999999999999995</v>
      </c>
    </row>
    <row r="60" spans="1:6" ht="51" x14ac:dyDescent="0.3">
      <c r="A60" s="55">
        <v>14102018</v>
      </c>
      <c r="B60" s="56">
        <v>2018</v>
      </c>
      <c r="C60" s="57" t="s">
        <v>70</v>
      </c>
      <c r="D60" s="58">
        <v>8</v>
      </c>
      <c r="E60" s="58">
        <v>7.6</v>
      </c>
      <c r="F60" s="99">
        <v>7.3999999999999995</v>
      </c>
    </row>
    <row r="61" spans="1:6" ht="51" x14ac:dyDescent="0.3">
      <c r="A61" s="55">
        <v>14302015</v>
      </c>
      <c r="B61" s="56" t="s">
        <v>71</v>
      </c>
      <c r="C61" s="57" t="s">
        <v>72</v>
      </c>
      <c r="D61" s="58">
        <v>7.1</v>
      </c>
      <c r="E61" s="58">
        <v>6.6999999999999993</v>
      </c>
      <c r="F61" s="99">
        <v>6.4999999999999991</v>
      </c>
    </row>
    <row r="62" spans="1:6" ht="51" x14ac:dyDescent="0.3">
      <c r="A62" s="55">
        <v>14302017</v>
      </c>
      <c r="B62" s="56">
        <v>2017</v>
      </c>
      <c r="C62" s="57" t="s">
        <v>72</v>
      </c>
      <c r="D62" s="58">
        <v>7.1</v>
      </c>
      <c r="E62" s="58">
        <v>6.6999999999999993</v>
      </c>
      <c r="F62" s="99">
        <v>6.4999999999999991</v>
      </c>
    </row>
    <row r="63" spans="1:6" ht="51" x14ac:dyDescent="0.3">
      <c r="A63" s="55">
        <v>14302018</v>
      </c>
      <c r="B63" s="56">
        <v>2018</v>
      </c>
      <c r="C63" s="57" t="s">
        <v>72</v>
      </c>
      <c r="D63" s="72"/>
      <c r="E63" s="72"/>
      <c r="F63" s="103"/>
    </row>
    <row r="64" spans="1:6" x14ac:dyDescent="0.3">
      <c r="A64" s="59"/>
      <c r="B64" s="60"/>
      <c r="C64" s="61"/>
      <c r="D64" s="62"/>
      <c r="E64" s="62"/>
      <c r="F64" s="100"/>
    </row>
    <row r="65" spans="1:6" x14ac:dyDescent="0.3">
      <c r="A65" s="63" t="s">
        <v>73</v>
      </c>
      <c r="B65" s="66"/>
      <c r="C65" s="53"/>
      <c r="D65" s="65"/>
      <c r="E65" s="65"/>
      <c r="F65" s="101"/>
    </row>
    <row r="66" spans="1:6" ht="25.5" x14ac:dyDescent="0.3">
      <c r="A66" s="55">
        <v>12202016</v>
      </c>
      <c r="B66" s="56">
        <v>2016</v>
      </c>
      <c r="C66" s="57" t="s">
        <v>74</v>
      </c>
      <c r="D66" s="58">
        <v>6.2</v>
      </c>
      <c r="E66" s="58">
        <v>5.8</v>
      </c>
      <c r="F66" s="99">
        <v>5.6</v>
      </c>
    </row>
    <row r="67" spans="1:6" ht="25.5" x14ac:dyDescent="0.3">
      <c r="A67" s="55">
        <v>12202017</v>
      </c>
      <c r="B67" s="56">
        <v>2017</v>
      </c>
      <c r="C67" s="57" t="s">
        <v>74</v>
      </c>
      <c r="D67" s="58">
        <v>6.2</v>
      </c>
      <c r="E67" s="58">
        <v>5.8</v>
      </c>
      <c r="F67" s="99">
        <v>5.6</v>
      </c>
    </row>
    <row r="68" spans="1:6" ht="25.5" x14ac:dyDescent="0.3">
      <c r="A68" s="55">
        <v>12202018</v>
      </c>
      <c r="B68" s="56">
        <v>2018</v>
      </c>
      <c r="C68" s="57" t="s">
        <v>74</v>
      </c>
      <c r="D68" s="58">
        <v>6.2</v>
      </c>
      <c r="E68" s="58">
        <v>5.8</v>
      </c>
      <c r="F68" s="99">
        <v>5.6</v>
      </c>
    </row>
    <row r="69" spans="1:6" ht="51" x14ac:dyDescent="0.3">
      <c r="A69" s="55">
        <v>26802015</v>
      </c>
      <c r="B69" s="56">
        <v>2015</v>
      </c>
      <c r="C69" s="57" t="s">
        <v>75</v>
      </c>
      <c r="D69" s="58">
        <v>7.6000000000000005</v>
      </c>
      <c r="E69" s="58">
        <v>7.2</v>
      </c>
      <c r="F69" s="99">
        <v>7</v>
      </c>
    </row>
    <row r="70" spans="1:6" ht="51" x14ac:dyDescent="0.3">
      <c r="A70" s="55">
        <v>26802016</v>
      </c>
      <c r="B70" s="56">
        <v>2016</v>
      </c>
      <c r="C70" s="57" t="s">
        <v>75</v>
      </c>
      <c r="D70" s="58">
        <v>7.6000000000000005</v>
      </c>
      <c r="E70" s="58">
        <v>7.2</v>
      </c>
      <c r="F70" s="99">
        <v>7</v>
      </c>
    </row>
    <row r="71" spans="1:6" ht="51" x14ac:dyDescent="0.3">
      <c r="A71" s="55">
        <v>26802017</v>
      </c>
      <c r="B71" s="56">
        <v>2017</v>
      </c>
      <c r="C71" s="57" t="s">
        <v>75</v>
      </c>
      <c r="D71" s="58">
        <v>7.6000000000000005</v>
      </c>
      <c r="E71" s="58">
        <v>7.2</v>
      </c>
      <c r="F71" s="99">
        <v>7</v>
      </c>
    </row>
    <row r="72" spans="1:6" x14ac:dyDescent="0.3">
      <c r="A72" s="55">
        <v>21602016</v>
      </c>
      <c r="B72" s="56">
        <v>2016</v>
      </c>
      <c r="C72" s="57" t="s">
        <v>76</v>
      </c>
      <c r="D72" s="58">
        <v>9</v>
      </c>
      <c r="E72" s="58">
        <v>8.6</v>
      </c>
      <c r="F72" s="99">
        <v>8.4</v>
      </c>
    </row>
    <row r="73" spans="1:6" ht="25.5" x14ac:dyDescent="0.3">
      <c r="A73" s="55">
        <v>10802017</v>
      </c>
      <c r="B73" s="56">
        <v>2017</v>
      </c>
      <c r="C73" s="57" t="s">
        <v>77</v>
      </c>
      <c r="D73" s="58">
        <v>7.2</v>
      </c>
      <c r="E73" s="58">
        <v>6.8</v>
      </c>
      <c r="F73" s="99">
        <v>6.6</v>
      </c>
    </row>
    <row r="74" spans="1:6" ht="25.5" x14ac:dyDescent="0.3">
      <c r="A74" s="55">
        <v>10802018</v>
      </c>
      <c r="B74" s="56">
        <v>2018</v>
      </c>
      <c r="C74" s="57" t="s">
        <v>77</v>
      </c>
      <c r="D74" s="58">
        <v>7.2</v>
      </c>
      <c r="E74" s="58">
        <v>6.8</v>
      </c>
      <c r="F74" s="99">
        <v>6.6</v>
      </c>
    </row>
    <row r="75" spans="1:6" ht="25.5" x14ac:dyDescent="0.3">
      <c r="A75" s="55">
        <v>21502017</v>
      </c>
      <c r="B75" s="56">
        <v>2017</v>
      </c>
      <c r="C75" s="57" t="s">
        <v>78</v>
      </c>
      <c r="D75" s="58">
        <v>9.8000000000000007</v>
      </c>
      <c r="E75" s="58">
        <v>9.4</v>
      </c>
      <c r="F75" s="99">
        <v>9.2000000000000011</v>
      </c>
    </row>
    <row r="76" spans="1:6" ht="25.5" x14ac:dyDescent="0.3">
      <c r="A76" s="55">
        <v>21502018</v>
      </c>
      <c r="B76" s="56">
        <v>2018</v>
      </c>
      <c r="C76" s="57" t="s">
        <v>79</v>
      </c>
      <c r="D76" s="58">
        <v>9.8000000000000007</v>
      </c>
      <c r="E76" s="58">
        <v>9.4</v>
      </c>
      <c r="F76" s="99">
        <v>9.2000000000000011</v>
      </c>
    </row>
    <row r="77" spans="1:6" x14ac:dyDescent="0.3">
      <c r="A77" s="59"/>
      <c r="B77" s="60"/>
      <c r="C77" s="61"/>
      <c r="D77" s="62"/>
      <c r="E77" s="62"/>
      <c r="F77" s="100"/>
    </row>
    <row r="78" spans="1:6" x14ac:dyDescent="0.3">
      <c r="A78" s="63" t="s">
        <v>80</v>
      </c>
      <c r="B78" s="66"/>
      <c r="C78" s="53"/>
      <c r="D78" s="65"/>
      <c r="E78" s="65"/>
      <c r="F78" s="101"/>
    </row>
    <row r="79" spans="1:6" ht="25.5" x14ac:dyDescent="0.3">
      <c r="A79" s="55">
        <v>34002017</v>
      </c>
      <c r="B79" s="56">
        <v>2017</v>
      </c>
      <c r="C79" s="57" t="s">
        <v>81</v>
      </c>
      <c r="D79" s="58">
        <v>7.1</v>
      </c>
      <c r="E79" s="58">
        <v>6.6999999999999993</v>
      </c>
      <c r="F79" s="99">
        <v>6.4999999999999991</v>
      </c>
    </row>
    <row r="80" spans="1:6" ht="25.5" x14ac:dyDescent="0.3">
      <c r="A80" s="55"/>
      <c r="B80" s="56">
        <v>2018</v>
      </c>
      <c r="C80" s="57" t="s">
        <v>81</v>
      </c>
      <c r="D80" s="58">
        <v>7.1</v>
      </c>
      <c r="E80" s="58">
        <v>6.6999999999999993</v>
      </c>
      <c r="F80" s="99">
        <v>6.4999999999999991</v>
      </c>
    </row>
    <row r="81" spans="1:6" x14ac:dyDescent="0.3">
      <c r="A81" s="59"/>
      <c r="B81" s="60"/>
      <c r="C81" s="61"/>
      <c r="D81" s="73"/>
      <c r="E81" s="73"/>
      <c r="F81" s="104"/>
    </row>
    <row r="82" spans="1:6" ht="25.5" x14ac:dyDescent="0.3">
      <c r="A82" s="55">
        <v>58502015</v>
      </c>
      <c r="B82" s="56">
        <v>2015</v>
      </c>
      <c r="C82" s="57" t="s">
        <v>82</v>
      </c>
      <c r="D82" s="58">
        <v>16.099999999999998</v>
      </c>
      <c r="E82" s="58">
        <v>15.7</v>
      </c>
      <c r="F82" s="99">
        <v>15.5</v>
      </c>
    </row>
    <row r="83" spans="1:6" ht="38.25" x14ac:dyDescent="0.3">
      <c r="A83" s="55">
        <v>56402015</v>
      </c>
      <c r="B83" s="56">
        <v>2015</v>
      </c>
      <c r="C83" s="57" t="s">
        <v>83</v>
      </c>
      <c r="D83" s="58">
        <v>20.5</v>
      </c>
      <c r="E83" s="58">
        <v>20.100000000000001</v>
      </c>
      <c r="F83" s="99">
        <v>19.900000000000002</v>
      </c>
    </row>
    <row r="84" spans="1:6" x14ac:dyDescent="0.3">
      <c r="A84" s="59"/>
      <c r="B84" s="60"/>
      <c r="C84" s="61"/>
      <c r="D84" s="73"/>
      <c r="E84" s="73"/>
      <c r="F84" s="104"/>
    </row>
    <row r="85" spans="1:6" ht="38.25" x14ac:dyDescent="0.3">
      <c r="A85" s="55">
        <v>58802016</v>
      </c>
      <c r="B85" s="56">
        <v>2016</v>
      </c>
      <c r="C85" s="57" t="s">
        <v>84</v>
      </c>
      <c r="D85" s="73">
        <v>32.1</v>
      </c>
      <c r="E85" s="73">
        <v>31.700000000000003</v>
      </c>
      <c r="F85" s="104">
        <v>31.500000000000004</v>
      </c>
    </row>
    <row r="86" spans="1:6" x14ac:dyDescent="0.3">
      <c r="A86" s="59"/>
      <c r="B86" s="60"/>
      <c r="C86" s="61"/>
      <c r="D86" s="62"/>
      <c r="E86" s="62"/>
      <c r="F86" s="100"/>
    </row>
    <row r="87" spans="1:6" x14ac:dyDescent="0.3">
      <c r="A87" s="63" t="s">
        <v>85</v>
      </c>
      <c r="B87" s="66"/>
      <c r="C87" s="53"/>
      <c r="D87" s="65"/>
      <c r="E87" s="65"/>
      <c r="F87" s="101"/>
    </row>
    <row r="88" spans="1:6" x14ac:dyDescent="0.3">
      <c r="A88" s="55">
        <v>12402016</v>
      </c>
      <c r="B88" s="56" t="s">
        <v>71</v>
      </c>
      <c r="C88" s="57" t="s">
        <v>86</v>
      </c>
      <c r="D88" s="58">
        <v>4.5</v>
      </c>
      <c r="E88" s="58">
        <v>4.0999999999999996</v>
      </c>
      <c r="F88" s="99">
        <v>3.8999999999999995</v>
      </c>
    </row>
    <row r="89" spans="1:6" x14ac:dyDescent="0.3">
      <c r="A89" s="55">
        <v>12402017</v>
      </c>
      <c r="B89" s="56">
        <v>2017</v>
      </c>
      <c r="C89" s="57" t="s">
        <v>86</v>
      </c>
      <c r="D89" s="58">
        <v>4.5</v>
      </c>
      <c r="E89" s="58">
        <v>4.0999999999999996</v>
      </c>
      <c r="F89" s="99">
        <v>3.8999999999999995</v>
      </c>
    </row>
    <row r="90" spans="1:6" x14ac:dyDescent="0.3">
      <c r="A90" s="55">
        <v>21802015</v>
      </c>
      <c r="B90" s="56">
        <v>2015</v>
      </c>
      <c r="C90" s="57" t="s">
        <v>76</v>
      </c>
      <c r="D90" s="58">
        <v>9.9</v>
      </c>
      <c r="E90" s="58">
        <v>9.5</v>
      </c>
      <c r="F90" s="99">
        <v>9.3000000000000007</v>
      </c>
    </row>
    <row r="91" spans="1:6" x14ac:dyDescent="0.3">
      <c r="A91" s="59"/>
      <c r="B91" s="60"/>
      <c r="C91" s="61"/>
      <c r="D91" s="74"/>
      <c r="E91" s="74"/>
      <c r="F91" s="105"/>
    </row>
    <row r="92" spans="1:6" x14ac:dyDescent="0.3">
      <c r="A92" s="63" t="s">
        <v>87</v>
      </c>
      <c r="B92" s="66"/>
      <c r="C92" s="53"/>
      <c r="D92" s="65"/>
      <c r="E92" s="65"/>
      <c r="F92" s="101"/>
    </row>
    <row r="93" spans="1:6" ht="25.5" x14ac:dyDescent="0.3">
      <c r="A93" s="75">
        <v>22402015</v>
      </c>
      <c r="B93" s="76" t="s">
        <v>71</v>
      </c>
      <c r="C93" s="77" t="s">
        <v>88</v>
      </c>
      <c r="D93" s="58">
        <v>13.4</v>
      </c>
      <c r="E93" s="58">
        <v>13</v>
      </c>
      <c r="F93" s="99">
        <v>12.8</v>
      </c>
    </row>
    <row r="94" spans="1:6" ht="25.5" x14ac:dyDescent="0.3">
      <c r="A94" s="75">
        <v>22402017</v>
      </c>
      <c r="B94" s="76">
        <v>2017</v>
      </c>
      <c r="C94" s="77" t="s">
        <v>88</v>
      </c>
      <c r="D94" s="58">
        <v>13.4</v>
      </c>
      <c r="E94" s="58">
        <v>13</v>
      </c>
      <c r="F94" s="99">
        <v>12.8</v>
      </c>
    </row>
    <row r="95" spans="1:6" ht="25.5" x14ac:dyDescent="0.3">
      <c r="A95" s="55">
        <v>30702016</v>
      </c>
      <c r="B95" s="56">
        <v>2016</v>
      </c>
      <c r="C95" s="57" t="s">
        <v>89</v>
      </c>
      <c r="D95" s="58">
        <v>23.2</v>
      </c>
      <c r="E95" s="58">
        <v>22.8</v>
      </c>
      <c r="F95" s="99">
        <v>22.6</v>
      </c>
    </row>
    <row r="96" spans="1:6" ht="25.5" x14ac:dyDescent="0.3">
      <c r="A96" s="55">
        <v>30702017</v>
      </c>
      <c r="B96" s="56">
        <v>2017</v>
      </c>
      <c r="C96" s="57" t="s">
        <v>89</v>
      </c>
      <c r="D96" s="58">
        <v>23.2</v>
      </c>
      <c r="E96" s="58">
        <v>22.8</v>
      </c>
      <c r="F96" s="99">
        <v>22.6</v>
      </c>
    </row>
    <row r="97" spans="1:6" ht="25.5" x14ac:dyDescent="0.3">
      <c r="A97" s="55">
        <v>30702018</v>
      </c>
      <c r="B97" s="56">
        <v>2018</v>
      </c>
      <c r="C97" s="57" t="s">
        <v>89</v>
      </c>
      <c r="D97" s="72"/>
      <c r="E97" s="72"/>
      <c r="F97" s="103"/>
    </row>
    <row r="98" spans="1:6" ht="38.25" x14ac:dyDescent="0.3">
      <c r="A98" s="59">
        <v>30502017</v>
      </c>
      <c r="B98" s="60">
        <v>2017</v>
      </c>
      <c r="C98" s="61" t="s">
        <v>90</v>
      </c>
      <c r="D98" s="58">
        <v>27.599999999999998</v>
      </c>
      <c r="E98" s="58">
        <v>27.2</v>
      </c>
      <c r="F98" s="99">
        <v>27</v>
      </c>
    </row>
    <row r="99" spans="1:6" ht="38.25" x14ac:dyDescent="0.3">
      <c r="A99" s="59">
        <v>30502018</v>
      </c>
      <c r="B99" s="56">
        <v>2018</v>
      </c>
      <c r="C99" s="61" t="s">
        <v>90</v>
      </c>
      <c r="D99" s="72"/>
      <c r="E99" s="72"/>
      <c r="F99" s="103"/>
    </row>
    <row r="100" spans="1:6" ht="38.25" x14ac:dyDescent="0.3">
      <c r="A100" s="55">
        <v>31002015</v>
      </c>
      <c r="B100" s="56">
        <v>2015</v>
      </c>
      <c r="C100" s="57" t="s">
        <v>91</v>
      </c>
      <c r="D100" s="58">
        <v>27.599999999999998</v>
      </c>
      <c r="E100" s="58">
        <v>27.2</v>
      </c>
      <c r="F100" s="99">
        <v>27</v>
      </c>
    </row>
    <row r="101" spans="1:6" ht="38.25" x14ac:dyDescent="0.3">
      <c r="A101" s="55">
        <v>31002018</v>
      </c>
      <c r="B101" s="56">
        <v>2018</v>
      </c>
      <c r="C101" s="57" t="s">
        <v>91</v>
      </c>
      <c r="D101" s="72"/>
      <c r="E101" s="72"/>
      <c r="F101" s="103"/>
    </row>
    <row r="102" spans="1:6" x14ac:dyDescent="0.3">
      <c r="A102" s="59"/>
      <c r="B102" s="60"/>
      <c r="C102" s="61"/>
      <c r="D102" s="73"/>
      <c r="E102" s="73"/>
      <c r="F102" s="104"/>
    </row>
    <row r="103" spans="1:6" ht="38.25" x14ac:dyDescent="0.3">
      <c r="A103" s="59">
        <v>52302015</v>
      </c>
      <c r="B103" s="60">
        <v>2015</v>
      </c>
      <c r="C103" s="61" t="s">
        <v>92</v>
      </c>
      <c r="D103" s="58">
        <v>21.4</v>
      </c>
      <c r="E103" s="58">
        <v>21</v>
      </c>
      <c r="F103" s="99">
        <v>20.8</v>
      </c>
    </row>
    <row r="104" spans="1:6" ht="25.5" x14ac:dyDescent="0.3">
      <c r="A104" s="59">
        <v>52102015</v>
      </c>
      <c r="B104" s="60" t="s">
        <v>71</v>
      </c>
      <c r="C104" s="61" t="s">
        <v>93</v>
      </c>
      <c r="D104" s="58">
        <v>44.5</v>
      </c>
      <c r="E104" s="58">
        <v>44.1</v>
      </c>
      <c r="F104" s="99">
        <v>43.9</v>
      </c>
    </row>
    <row r="105" spans="1:6" x14ac:dyDescent="0.3">
      <c r="A105" s="59"/>
      <c r="B105" s="60"/>
      <c r="C105" s="61"/>
      <c r="D105" s="58"/>
      <c r="E105" s="58"/>
      <c r="F105" s="99"/>
    </row>
    <row r="106" spans="1:6" ht="38.25" x14ac:dyDescent="0.3">
      <c r="A106" s="59">
        <v>52402017</v>
      </c>
      <c r="B106" s="60">
        <v>2017</v>
      </c>
      <c r="C106" s="61" t="s">
        <v>94</v>
      </c>
      <c r="D106" s="58">
        <v>72.099999999999994</v>
      </c>
      <c r="E106" s="58">
        <v>71.699999999999989</v>
      </c>
      <c r="F106" s="99">
        <v>71.499999999999986</v>
      </c>
    </row>
    <row r="107" spans="1:6" x14ac:dyDescent="0.3">
      <c r="A107" s="59"/>
      <c r="B107" s="60"/>
      <c r="C107" s="61"/>
      <c r="D107" s="62"/>
      <c r="E107" s="62"/>
      <c r="F107" s="100"/>
    </row>
    <row r="108" spans="1:6" x14ac:dyDescent="0.3">
      <c r="A108" s="63" t="s">
        <v>95</v>
      </c>
      <c r="B108" s="66"/>
      <c r="C108" s="53"/>
      <c r="D108" s="65"/>
      <c r="E108" s="65"/>
      <c r="F108" s="101"/>
    </row>
    <row r="109" spans="1:6" ht="38.25" x14ac:dyDescent="0.3">
      <c r="A109" s="59">
        <v>14002014</v>
      </c>
      <c r="B109" s="60">
        <v>2014</v>
      </c>
      <c r="C109" s="61" t="s">
        <v>96</v>
      </c>
      <c r="D109" s="58">
        <v>9.8000000000000007</v>
      </c>
      <c r="E109" s="58">
        <v>9.4</v>
      </c>
      <c r="F109" s="99">
        <v>9.2000000000000011</v>
      </c>
    </row>
    <row r="110" spans="1:6" ht="38.25" x14ac:dyDescent="0.3">
      <c r="A110" s="59">
        <v>14002015</v>
      </c>
      <c r="B110" s="60">
        <v>2015</v>
      </c>
      <c r="C110" s="61" t="s">
        <v>96</v>
      </c>
      <c r="D110" s="58">
        <v>10.7</v>
      </c>
      <c r="E110" s="58">
        <v>10.299999999999999</v>
      </c>
      <c r="F110" s="99">
        <v>10.1</v>
      </c>
    </row>
    <row r="111" spans="1:6" ht="38.25" x14ac:dyDescent="0.3">
      <c r="A111" s="59">
        <v>14002016</v>
      </c>
      <c r="B111" s="60">
        <v>2016</v>
      </c>
      <c r="C111" s="61" t="s">
        <v>96</v>
      </c>
      <c r="D111" s="58">
        <v>11.6</v>
      </c>
      <c r="E111" s="58">
        <v>11.2</v>
      </c>
      <c r="F111" s="99">
        <v>11</v>
      </c>
    </row>
    <row r="112" spans="1:6" ht="25.5" x14ac:dyDescent="0.3">
      <c r="A112" s="59">
        <v>31302014</v>
      </c>
      <c r="B112" s="60">
        <v>2014</v>
      </c>
      <c r="C112" s="61" t="s">
        <v>97</v>
      </c>
      <c r="D112" s="58">
        <v>10.7</v>
      </c>
      <c r="E112" s="58">
        <v>10.299999999999999</v>
      </c>
      <c r="F112" s="99">
        <v>10.1</v>
      </c>
    </row>
    <row r="113" spans="1:6" ht="25.5" x14ac:dyDescent="0.3">
      <c r="A113" s="59">
        <v>31302017</v>
      </c>
      <c r="B113" s="60">
        <v>2017</v>
      </c>
      <c r="C113" s="61" t="s">
        <v>97</v>
      </c>
      <c r="D113" s="58">
        <v>11.6</v>
      </c>
      <c r="E113" s="58">
        <v>11.2</v>
      </c>
      <c r="F113" s="99">
        <v>11</v>
      </c>
    </row>
    <row r="114" spans="1:6" x14ac:dyDescent="0.3">
      <c r="A114" s="59">
        <v>36072014</v>
      </c>
      <c r="B114" s="60">
        <v>2014</v>
      </c>
      <c r="C114" s="61" t="s">
        <v>98</v>
      </c>
      <c r="D114" s="58">
        <v>10.7</v>
      </c>
      <c r="E114" s="58">
        <v>10.299999999999999</v>
      </c>
      <c r="F114" s="99">
        <v>10.1</v>
      </c>
    </row>
    <row r="115" spans="1:6" x14ac:dyDescent="0.3">
      <c r="A115" s="59">
        <v>36072015</v>
      </c>
      <c r="B115" s="60">
        <v>2015</v>
      </c>
      <c r="C115" s="61" t="s">
        <v>98</v>
      </c>
      <c r="D115" s="58">
        <v>11.6</v>
      </c>
      <c r="E115" s="58">
        <v>11.2</v>
      </c>
      <c r="F115" s="99">
        <v>11</v>
      </c>
    </row>
    <row r="116" spans="1:6" x14ac:dyDescent="0.3">
      <c r="A116" s="59">
        <v>31202015</v>
      </c>
      <c r="B116" s="60">
        <v>2015</v>
      </c>
      <c r="C116" s="61" t="s">
        <v>99</v>
      </c>
      <c r="D116" s="58">
        <v>12.5</v>
      </c>
      <c r="E116" s="58">
        <v>12.1</v>
      </c>
      <c r="F116" s="99">
        <v>11.9</v>
      </c>
    </row>
    <row r="117" spans="1:6" x14ac:dyDescent="0.3">
      <c r="A117" s="59">
        <v>31202016</v>
      </c>
      <c r="B117" s="60">
        <v>2016</v>
      </c>
      <c r="C117" s="61" t="s">
        <v>99</v>
      </c>
      <c r="D117" s="58">
        <v>12.5</v>
      </c>
      <c r="E117" s="58">
        <v>12.1</v>
      </c>
      <c r="F117" s="99">
        <v>11.9</v>
      </c>
    </row>
    <row r="118" spans="1:6" x14ac:dyDescent="0.3">
      <c r="A118" s="59">
        <v>31202017</v>
      </c>
      <c r="B118" s="60">
        <v>2017</v>
      </c>
      <c r="C118" s="61" t="s">
        <v>99</v>
      </c>
      <c r="D118" s="58">
        <v>12.5</v>
      </c>
      <c r="E118" s="58">
        <v>12.1</v>
      </c>
      <c r="F118" s="99">
        <v>11.9</v>
      </c>
    </row>
    <row r="119" spans="1:6" ht="25.5" x14ac:dyDescent="0.3">
      <c r="A119" s="59">
        <v>31402017</v>
      </c>
      <c r="B119" s="60">
        <v>2017</v>
      </c>
      <c r="C119" s="61" t="s">
        <v>100</v>
      </c>
      <c r="D119" s="58">
        <v>16.099999999999998</v>
      </c>
      <c r="E119" s="58">
        <v>15.7</v>
      </c>
      <c r="F119" s="99">
        <v>15.5</v>
      </c>
    </row>
    <row r="120" spans="1:6" ht="25.5" x14ac:dyDescent="0.3">
      <c r="A120" s="59">
        <v>30102015</v>
      </c>
      <c r="B120" s="60">
        <v>2015</v>
      </c>
      <c r="C120" s="61" t="s">
        <v>101</v>
      </c>
      <c r="D120" s="58">
        <v>18.3</v>
      </c>
      <c r="E120" s="58">
        <v>17.900000000000002</v>
      </c>
      <c r="F120" s="99">
        <v>17.700000000000003</v>
      </c>
    </row>
    <row r="121" spans="1:6" ht="25.5" x14ac:dyDescent="0.3">
      <c r="A121" s="59">
        <v>30102016</v>
      </c>
      <c r="B121" s="60">
        <v>2016</v>
      </c>
      <c r="C121" s="61" t="s">
        <v>101</v>
      </c>
      <c r="D121" s="58">
        <v>18.3</v>
      </c>
      <c r="E121" s="58">
        <v>17.900000000000002</v>
      </c>
      <c r="F121" s="99">
        <v>17.700000000000003</v>
      </c>
    </row>
    <row r="122" spans="1:6" x14ac:dyDescent="0.3">
      <c r="A122" s="59">
        <v>31102015</v>
      </c>
      <c r="B122" s="60">
        <v>2015</v>
      </c>
      <c r="C122" s="61" t="s">
        <v>102</v>
      </c>
      <c r="D122" s="58">
        <v>20.5</v>
      </c>
      <c r="E122" s="58">
        <v>20.100000000000001</v>
      </c>
      <c r="F122" s="99">
        <v>19.900000000000002</v>
      </c>
    </row>
    <row r="123" spans="1:6" x14ac:dyDescent="0.3">
      <c r="A123" s="59">
        <v>31102017</v>
      </c>
      <c r="B123" s="60">
        <v>2017</v>
      </c>
      <c r="C123" s="61" t="s">
        <v>102</v>
      </c>
      <c r="D123" s="58">
        <v>20.5</v>
      </c>
      <c r="E123" s="58">
        <v>20.100000000000001</v>
      </c>
      <c r="F123" s="99">
        <v>19.900000000000002</v>
      </c>
    </row>
    <row r="124" spans="1:6" x14ac:dyDescent="0.3">
      <c r="A124" s="59"/>
      <c r="B124" s="60"/>
      <c r="C124" s="61"/>
      <c r="D124" s="58"/>
      <c r="E124" s="58"/>
      <c r="F124" s="99"/>
    </row>
    <row r="125" spans="1:6" ht="38.25" x14ac:dyDescent="0.3">
      <c r="A125" s="59">
        <v>47102015</v>
      </c>
      <c r="B125" s="60">
        <v>2015</v>
      </c>
      <c r="C125" s="61" t="s">
        <v>103</v>
      </c>
      <c r="D125" s="58">
        <v>17.899999999999999</v>
      </c>
      <c r="E125" s="58">
        <v>17.5</v>
      </c>
      <c r="F125" s="99">
        <v>17.3</v>
      </c>
    </row>
    <row r="126" spans="1:6" ht="63.75" x14ac:dyDescent="0.3">
      <c r="A126" s="59">
        <v>43672015</v>
      </c>
      <c r="B126" s="60">
        <v>2015</v>
      </c>
      <c r="C126" s="57" t="s">
        <v>62</v>
      </c>
      <c r="D126" s="58">
        <v>20.5</v>
      </c>
      <c r="E126" s="58">
        <v>20.100000000000001</v>
      </c>
      <c r="F126" s="99">
        <v>19.900000000000002</v>
      </c>
    </row>
    <row r="127" spans="1:6" x14ac:dyDescent="0.3">
      <c r="A127" s="59"/>
      <c r="B127" s="60"/>
      <c r="C127" s="61"/>
      <c r="D127" s="73"/>
      <c r="E127" s="73"/>
      <c r="F127" s="104"/>
    </row>
    <row r="128" spans="1:6" ht="38.25" x14ac:dyDescent="0.3">
      <c r="A128" s="59">
        <v>42502017</v>
      </c>
      <c r="B128" s="60">
        <v>2017</v>
      </c>
      <c r="C128" s="61" t="s">
        <v>104</v>
      </c>
      <c r="D128" s="58">
        <v>44.5</v>
      </c>
      <c r="E128" s="58">
        <v>44.1</v>
      </c>
      <c r="F128" s="99">
        <v>43.9</v>
      </c>
    </row>
    <row r="129" spans="1:6" x14ac:dyDescent="0.3">
      <c r="A129" s="59"/>
      <c r="B129" s="60"/>
      <c r="C129" s="61"/>
      <c r="D129" s="62"/>
      <c r="E129" s="62"/>
      <c r="F129" s="100"/>
    </row>
    <row r="130" spans="1:6" x14ac:dyDescent="0.3">
      <c r="A130" s="63" t="s">
        <v>105</v>
      </c>
      <c r="B130" s="66"/>
      <c r="C130" s="53"/>
      <c r="D130" s="65"/>
      <c r="E130" s="65"/>
      <c r="F130" s="101"/>
    </row>
    <row r="131" spans="1:6" ht="38.25" x14ac:dyDescent="0.3">
      <c r="A131" s="59">
        <v>14202014</v>
      </c>
      <c r="B131" s="60">
        <v>2014</v>
      </c>
      <c r="C131" s="61" t="s">
        <v>106</v>
      </c>
      <c r="D131" s="58">
        <v>10.7</v>
      </c>
      <c r="E131" s="58">
        <v>10.299999999999999</v>
      </c>
      <c r="F131" s="99">
        <v>10.1</v>
      </c>
    </row>
    <row r="132" spans="1:6" ht="38.25" x14ac:dyDescent="0.3">
      <c r="A132" s="59">
        <v>14202015</v>
      </c>
      <c r="B132" s="60">
        <v>2015</v>
      </c>
      <c r="C132" s="61" t="s">
        <v>106</v>
      </c>
      <c r="D132" s="58">
        <v>12.5</v>
      </c>
      <c r="E132" s="58">
        <v>12.1</v>
      </c>
      <c r="F132" s="99">
        <v>11.9</v>
      </c>
    </row>
    <row r="133" spans="1:6" ht="38.25" x14ac:dyDescent="0.3">
      <c r="A133" s="59">
        <v>14212016</v>
      </c>
      <c r="B133" s="60">
        <v>2016</v>
      </c>
      <c r="C133" s="61" t="s">
        <v>106</v>
      </c>
      <c r="D133" s="58">
        <v>12.5</v>
      </c>
      <c r="E133" s="58">
        <v>12.1</v>
      </c>
      <c r="F133" s="99">
        <v>11.9</v>
      </c>
    </row>
    <row r="134" spans="1:6" ht="38.25" x14ac:dyDescent="0.3">
      <c r="A134" s="59">
        <v>14202017</v>
      </c>
      <c r="B134" s="60">
        <v>2017</v>
      </c>
      <c r="C134" s="61" t="s">
        <v>106</v>
      </c>
      <c r="D134" s="58">
        <v>12.5</v>
      </c>
      <c r="E134" s="58">
        <v>12.1</v>
      </c>
      <c r="F134" s="99">
        <v>11.9</v>
      </c>
    </row>
    <row r="135" spans="1:6" ht="38.25" x14ac:dyDescent="0.3">
      <c r="A135" s="59">
        <v>14202018</v>
      </c>
      <c r="B135" s="60">
        <v>2018</v>
      </c>
      <c r="C135" s="61" t="s">
        <v>106</v>
      </c>
      <c r="D135" s="58">
        <v>12.5</v>
      </c>
      <c r="E135" s="58">
        <v>12.1</v>
      </c>
      <c r="F135" s="99">
        <v>11.9</v>
      </c>
    </row>
    <row r="136" spans="1:6" x14ac:dyDescent="0.3">
      <c r="A136" s="59">
        <v>32202013</v>
      </c>
      <c r="B136" s="60">
        <v>2013</v>
      </c>
      <c r="C136" s="61" t="s">
        <v>107</v>
      </c>
      <c r="D136" s="58">
        <v>11.6</v>
      </c>
      <c r="E136" s="58">
        <v>11.2</v>
      </c>
      <c r="F136" s="99">
        <v>11</v>
      </c>
    </row>
    <row r="137" spans="1:6" x14ac:dyDescent="0.3">
      <c r="A137" s="59">
        <v>32202015</v>
      </c>
      <c r="B137" s="60" t="s">
        <v>71</v>
      </c>
      <c r="C137" s="61" t="s">
        <v>107</v>
      </c>
      <c r="D137" s="58">
        <v>13.4</v>
      </c>
      <c r="E137" s="58">
        <v>13</v>
      </c>
      <c r="F137" s="99">
        <v>12.8</v>
      </c>
    </row>
    <row r="138" spans="1:6" ht="38.25" x14ac:dyDescent="0.3">
      <c r="A138" s="59">
        <v>32502014</v>
      </c>
      <c r="B138" s="60">
        <v>2014</v>
      </c>
      <c r="C138" s="61" t="s">
        <v>108</v>
      </c>
      <c r="D138" s="58">
        <v>19.599999999999998</v>
      </c>
      <c r="E138" s="58">
        <v>19.2</v>
      </c>
      <c r="F138" s="99">
        <v>19</v>
      </c>
    </row>
    <row r="139" spans="1:6" ht="38.25" x14ac:dyDescent="0.3">
      <c r="A139" s="59">
        <v>32502016</v>
      </c>
      <c r="B139" s="60">
        <v>2016</v>
      </c>
      <c r="C139" s="61" t="s">
        <v>108</v>
      </c>
      <c r="D139" s="58">
        <v>19.599999999999998</v>
      </c>
      <c r="E139" s="58">
        <v>19.2</v>
      </c>
      <c r="F139" s="99">
        <v>19</v>
      </c>
    </row>
    <row r="140" spans="1:6" ht="38.25" x14ac:dyDescent="0.3">
      <c r="A140" s="59">
        <v>32502017</v>
      </c>
      <c r="B140" s="60">
        <v>2017</v>
      </c>
      <c r="C140" s="61" t="s">
        <v>108</v>
      </c>
      <c r="D140" s="58">
        <v>19.599999999999998</v>
      </c>
      <c r="E140" s="58">
        <v>19.2</v>
      </c>
      <c r="F140" s="99">
        <v>19</v>
      </c>
    </row>
    <row r="141" spans="1:6" ht="76.5" x14ac:dyDescent="0.3">
      <c r="A141" s="59">
        <v>74302014</v>
      </c>
      <c r="B141" s="60">
        <v>2014</v>
      </c>
      <c r="C141" s="61" t="s">
        <v>109</v>
      </c>
      <c r="D141" s="58">
        <v>32.1</v>
      </c>
      <c r="E141" s="58">
        <v>31.700000000000003</v>
      </c>
      <c r="F141" s="99">
        <v>31.500000000000004</v>
      </c>
    </row>
    <row r="142" spans="1:6" ht="63.75" x14ac:dyDescent="0.3">
      <c r="A142" s="59">
        <v>74802015</v>
      </c>
      <c r="B142" s="60">
        <v>2015</v>
      </c>
      <c r="C142" s="61" t="s">
        <v>110</v>
      </c>
      <c r="D142" s="58">
        <v>35.6</v>
      </c>
      <c r="E142" s="58">
        <v>35.200000000000003</v>
      </c>
      <c r="F142" s="99">
        <v>35</v>
      </c>
    </row>
    <row r="143" spans="1:6" ht="51" x14ac:dyDescent="0.3">
      <c r="A143" s="59">
        <v>32302015</v>
      </c>
      <c r="B143" s="60">
        <v>2015</v>
      </c>
      <c r="C143" s="61" t="s">
        <v>111</v>
      </c>
      <c r="D143" s="58">
        <v>24.1</v>
      </c>
      <c r="E143" s="58">
        <v>23.700000000000003</v>
      </c>
      <c r="F143" s="99">
        <v>23.500000000000004</v>
      </c>
    </row>
    <row r="144" spans="1:6" ht="51" x14ac:dyDescent="0.3">
      <c r="A144" s="59">
        <v>32302016</v>
      </c>
      <c r="B144" s="60">
        <v>2016</v>
      </c>
      <c r="C144" s="61" t="s">
        <v>111</v>
      </c>
      <c r="D144" s="58">
        <v>24.1</v>
      </c>
      <c r="E144" s="58">
        <v>23.700000000000003</v>
      </c>
      <c r="F144" s="99">
        <v>23.500000000000004</v>
      </c>
    </row>
    <row r="145" spans="1:6" ht="51" x14ac:dyDescent="0.3">
      <c r="A145" s="59">
        <v>32302017</v>
      </c>
      <c r="B145" s="60">
        <v>2017</v>
      </c>
      <c r="C145" s="61" t="s">
        <v>111</v>
      </c>
      <c r="D145" s="58">
        <v>24.1</v>
      </c>
      <c r="E145" s="58">
        <v>23.700000000000003</v>
      </c>
      <c r="F145" s="99">
        <v>23.500000000000004</v>
      </c>
    </row>
    <row r="146" spans="1:6" ht="25.5" x14ac:dyDescent="0.3">
      <c r="A146" s="59">
        <v>32002015</v>
      </c>
      <c r="B146" s="60">
        <v>2015</v>
      </c>
      <c r="C146" s="61" t="s">
        <v>112</v>
      </c>
      <c r="D146" s="58">
        <v>33</v>
      </c>
      <c r="E146" s="58">
        <v>32.6</v>
      </c>
      <c r="F146" s="99">
        <v>32.4</v>
      </c>
    </row>
    <row r="147" spans="1:6" ht="25.5" x14ac:dyDescent="0.3">
      <c r="A147" s="59">
        <v>32002017</v>
      </c>
      <c r="B147" s="60">
        <v>2017</v>
      </c>
      <c r="C147" s="61" t="s">
        <v>112</v>
      </c>
      <c r="D147" s="58">
        <v>33</v>
      </c>
      <c r="E147" s="58">
        <v>32.6</v>
      </c>
      <c r="F147" s="99">
        <v>32.4</v>
      </c>
    </row>
    <row r="148" spans="1:6" ht="25.5" x14ac:dyDescent="0.3">
      <c r="A148" s="59">
        <v>32602014</v>
      </c>
      <c r="B148" s="60">
        <v>2014</v>
      </c>
      <c r="C148" s="61" t="s">
        <v>113</v>
      </c>
      <c r="D148" s="58">
        <v>32.1</v>
      </c>
      <c r="E148" s="58">
        <v>31.700000000000003</v>
      </c>
      <c r="F148" s="99">
        <v>31.500000000000004</v>
      </c>
    </row>
    <row r="149" spans="1:6" ht="25.5" x14ac:dyDescent="0.3">
      <c r="A149" s="59">
        <v>32602015</v>
      </c>
      <c r="B149" s="60">
        <v>2015</v>
      </c>
      <c r="C149" s="61" t="s">
        <v>113</v>
      </c>
      <c r="D149" s="58">
        <v>32.1</v>
      </c>
      <c r="E149" s="58">
        <v>31.700000000000003</v>
      </c>
      <c r="F149" s="99">
        <v>31.500000000000004</v>
      </c>
    </row>
    <row r="150" spans="1:6" x14ac:dyDescent="0.3">
      <c r="A150" s="59"/>
      <c r="B150" s="60"/>
      <c r="C150" s="61"/>
      <c r="D150" s="73"/>
      <c r="E150" s="73"/>
      <c r="F150" s="104"/>
    </row>
    <row r="151" spans="1:6" ht="51" x14ac:dyDescent="0.3">
      <c r="A151" s="59">
        <v>66202012</v>
      </c>
      <c r="B151" s="60">
        <v>2012</v>
      </c>
      <c r="C151" s="61" t="s">
        <v>114</v>
      </c>
      <c r="D151" s="58">
        <v>32.1</v>
      </c>
      <c r="E151" s="58">
        <v>31.700000000000003</v>
      </c>
      <c r="F151" s="99">
        <v>31.500000000000004</v>
      </c>
    </row>
    <row r="152" spans="1:6" ht="51" x14ac:dyDescent="0.3">
      <c r="A152" s="59">
        <v>66202014</v>
      </c>
      <c r="B152" s="60">
        <v>2014</v>
      </c>
      <c r="C152" s="61" t="s">
        <v>114</v>
      </c>
      <c r="D152" s="58">
        <v>32.1</v>
      </c>
      <c r="E152" s="58">
        <v>31.700000000000003</v>
      </c>
      <c r="F152" s="99">
        <v>31.500000000000004</v>
      </c>
    </row>
    <row r="153" spans="1:6" ht="51" x14ac:dyDescent="0.3">
      <c r="A153" s="59">
        <v>66202015</v>
      </c>
      <c r="B153" s="60">
        <v>2015</v>
      </c>
      <c r="C153" s="61" t="s">
        <v>114</v>
      </c>
      <c r="D153" s="58">
        <v>32.1</v>
      </c>
      <c r="E153" s="58">
        <v>31.700000000000003</v>
      </c>
      <c r="F153" s="99">
        <v>31.500000000000004</v>
      </c>
    </row>
    <row r="154" spans="1:6" ht="51" x14ac:dyDescent="0.3">
      <c r="A154" s="59">
        <v>66002012</v>
      </c>
      <c r="B154" s="60">
        <v>2012</v>
      </c>
      <c r="C154" s="61" t="s">
        <v>115</v>
      </c>
      <c r="D154" s="58">
        <v>31.2</v>
      </c>
      <c r="E154" s="58">
        <v>30.8</v>
      </c>
      <c r="F154" s="99">
        <v>30.6</v>
      </c>
    </row>
    <row r="155" spans="1:6" ht="51" x14ac:dyDescent="0.3">
      <c r="A155" s="59">
        <v>66002013</v>
      </c>
      <c r="B155" s="60">
        <v>2013</v>
      </c>
      <c r="C155" s="61" t="s">
        <v>115</v>
      </c>
      <c r="D155" s="58">
        <v>31.2</v>
      </c>
      <c r="E155" s="58">
        <v>30.8</v>
      </c>
      <c r="F155" s="99">
        <v>30.6</v>
      </c>
    </row>
    <row r="156" spans="1:6" ht="51" x14ac:dyDescent="0.3">
      <c r="A156" s="59">
        <v>66002014</v>
      </c>
      <c r="B156" s="60">
        <v>2014</v>
      </c>
      <c r="C156" s="61" t="s">
        <v>115</v>
      </c>
      <c r="D156" s="58">
        <v>31.2</v>
      </c>
      <c r="E156" s="58">
        <v>30.8</v>
      </c>
      <c r="F156" s="99">
        <v>30.6</v>
      </c>
    </row>
    <row r="157" spans="1:6" ht="51" x14ac:dyDescent="0.3">
      <c r="A157" s="59">
        <v>66002015</v>
      </c>
      <c r="B157" s="60">
        <v>2015</v>
      </c>
      <c r="C157" s="61" t="s">
        <v>115</v>
      </c>
      <c r="D157" s="58">
        <v>31.2</v>
      </c>
      <c r="E157" s="58">
        <v>30.8</v>
      </c>
      <c r="F157" s="99">
        <v>30.6</v>
      </c>
    </row>
    <row r="158" spans="1:6" ht="51" x14ac:dyDescent="0.3">
      <c r="A158" s="59">
        <v>66002016</v>
      </c>
      <c r="B158" s="60">
        <v>2016</v>
      </c>
      <c r="C158" s="61" t="s">
        <v>115</v>
      </c>
      <c r="D158" s="58">
        <v>31.2</v>
      </c>
      <c r="E158" s="58">
        <v>30.8</v>
      </c>
      <c r="F158" s="99">
        <v>30.6</v>
      </c>
    </row>
    <row r="159" spans="1:6" ht="51" x14ac:dyDescent="0.3">
      <c r="A159" s="59">
        <v>65402016</v>
      </c>
      <c r="B159" s="60">
        <v>2016</v>
      </c>
      <c r="C159" s="61" t="s">
        <v>116</v>
      </c>
      <c r="D159" s="58">
        <v>31.2</v>
      </c>
      <c r="E159" s="58">
        <v>30.8</v>
      </c>
      <c r="F159" s="99">
        <v>30.6</v>
      </c>
    </row>
    <row r="160" spans="1:6" x14ac:dyDescent="0.3">
      <c r="A160" s="59"/>
      <c r="B160" s="60"/>
      <c r="C160" s="61"/>
      <c r="D160" s="73"/>
      <c r="E160" s="73"/>
      <c r="F160" s="104"/>
    </row>
    <row r="161" spans="1:6" ht="51" x14ac:dyDescent="0.3">
      <c r="A161" s="59">
        <v>60602013</v>
      </c>
      <c r="B161" s="60">
        <v>2013</v>
      </c>
      <c r="C161" s="61" t="s">
        <v>117</v>
      </c>
      <c r="D161" s="58">
        <v>32.1</v>
      </c>
      <c r="E161" s="58">
        <v>31.700000000000003</v>
      </c>
      <c r="F161" s="99">
        <v>31.500000000000004</v>
      </c>
    </row>
    <row r="162" spans="1:6" ht="51" x14ac:dyDescent="0.3">
      <c r="A162" s="59">
        <v>60602014</v>
      </c>
      <c r="B162" s="60">
        <v>2014</v>
      </c>
      <c r="C162" s="61" t="s">
        <v>117</v>
      </c>
      <c r="D162" s="58">
        <v>32.1</v>
      </c>
      <c r="E162" s="58">
        <v>31.700000000000003</v>
      </c>
      <c r="F162" s="99">
        <v>31.500000000000004</v>
      </c>
    </row>
    <row r="163" spans="1:6" ht="51" x14ac:dyDescent="0.3">
      <c r="A163" s="59">
        <v>60602015</v>
      </c>
      <c r="B163" s="60">
        <v>2015</v>
      </c>
      <c r="C163" s="61" t="s">
        <v>117</v>
      </c>
      <c r="D163" s="58">
        <v>32.1</v>
      </c>
      <c r="E163" s="58">
        <v>31.700000000000003</v>
      </c>
      <c r="F163" s="99">
        <v>31.500000000000004</v>
      </c>
    </row>
    <row r="164" spans="1:6" x14ac:dyDescent="0.3">
      <c r="A164" s="59"/>
      <c r="B164" s="60"/>
      <c r="C164" s="61"/>
      <c r="D164" s="73"/>
      <c r="E164" s="73"/>
      <c r="F164" s="104"/>
    </row>
    <row r="165" spans="1:6" ht="51" x14ac:dyDescent="0.3">
      <c r="A165" s="59">
        <v>67002015</v>
      </c>
      <c r="B165" s="60" t="s">
        <v>71</v>
      </c>
      <c r="C165" s="77" t="s">
        <v>118</v>
      </c>
      <c r="D165" s="58">
        <v>58.8</v>
      </c>
      <c r="E165" s="58">
        <v>58.4</v>
      </c>
      <c r="F165" s="99">
        <v>58.199999999999996</v>
      </c>
    </row>
    <row r="166" spans="1:6" x14ac:dyDescent="0.3">
      <c r="A166" s="59"/>
      <c r="B166" s="60"/>
      <c r="C166" s="61"/>
      <c r="D166" s="58"/>
      <c r="E166" s="58"/>
      <c r="F166" s="99"/>
    </row>
    <row r="167" spans="1:6" ht="38.25" x14ac:dyDescent="0.3">
      <c r="A167" s="59">
        <v>68102012</v>
      </c>
      <c r="B167" s="60">
        <v>2012</v>
      </c>
      <c r="C167" s="61" t="s">
        <v>119</v>
      </c>
      <c r="D167" s="58">
        <v>67.600000000000009</v>
      </c>
      <c r="E167" s="58">
        <v>67.2</v>
      </c>
      <c r="F167" s="99">
        <v>67</v>
      </c>
    </row>
    <row r="168" spans="1:6" ht="38.25" x14ac:dyDescent="0.3">
      <c r="A168" s="59">
        <v>68102013</v>
      </c>
      <c r="B168" s="60">
        <v>2013</v>
      </c>
      <c r="C168" s="61" t="s">
        <v>119</v>
      </c>
      <c r="D168" s="58">
        <v>67.600000000000009</v>
      </c>
      <c r="E168" s="58">
        <v>67.2</v>
      </c>
      <c r="F168" s="99">
        <v>67</v>
      </c>
    </row>
    <row r="169" spans="1:6" ht="38.25" x14ac:dyDescent="0.3">
      <c r="A169" s="59">
        <v>68102014</v>
      </c>
      <c r="B169" s="60">
        <v>2014</v>
      </c>
      <c r="C169" s="61" t="s">
        <v>119</v>
      </c>
      <c r="D169" s="58">
        <v>67.600000000000009</v>
      </c>
      <c r="E169" s="58">
        <v>67.2</v>
      </c>
      <c r="F169" s="99">
        <v>67</v>
      </c>
    </row>
    <row r="170" spans="1:6" ht="38.25" x14ac:dyDescent="0.3">
      <c r="A170" s="59">
        <v>68102015</v>
      </c>
      <c r="B170" s="60">
        <v>2015</v>
      </c>
      <c r="C170" s="61" t="s">
        <v>119</v>
      </c>
      <c r="D170" s="58">
        <v>81</v>
      </c>
      <c r="E170" s="58">
        <v>80.599999999999994</v>
      </c>
      <c r="F170" s="99">
        <v>80.399999999999991</v>
      </c>
    </row>
    <row r="171" spans="1:6" ht="25.5" x14ac:dyDescent="0.3">
      <c r="A171" s="59">
        <v>63302016</v>
      </c>
      <c r="B171" s="60">
        <v>2016</v>
      </c>
      <c r="C171" s="61" t="s">
        <v>120</v>
      </c>
      <c r="D171" s="58">
        <v>89.9</v>
      </c>
      <c r="E171" s="58">
        <v>89.5</v>
      </c>
      <c r="F171" s="99">
        <v>89.3</v>
      </c>
    </row>
    <row r="172" spans="1:6" x14ac:dyDescent="0.3">
      <c r="A172" s="59"/>
      <c r="B172" s="60"/>
      <c r="C172" s="61"/>
      <c r="D172" s="62"/>
      <c r="E172" s="62"/>
      <c r="F172" s="100"/>
    </row>
    <row r="173" spans="1:6" x14ac:dyDescent="0.3">
      <c r="A173" s="63" t="s">
        <v>121</v>
      </c>
      <c r="B173" s="66"/>
      <c r="C173" s="53"/>
      <c r="D173" s="65"/>
      <c r="E173" s="65"/>
      <c r="F173" s="101"/>
    </row>
    <row r="174" spans="1:6" ht="38.25" x14ac:dyDescent="0.3">
      <c r="A174" s="59">
        <v>20012016</v>
      </c>
      <c r="B174" s="60">
        <v>2016</v>
      </c>
      <c r="C174" s="61" t="s">
        <v>122</v>
      </c>
      <c r="D174" s="58">
        <v>7.2</v>
      </c>
      <c r="E174" s="58">
        <v>6.8</v>
      </c>
      <c r="F174" s="99">
        <v>6.6</v>
      </c>
    </row>
    <row r="175" spans="1:6" ht="25.5" x14ac:dyDescent="0.3">
      <c r="A175" s="59">
        <v>10202018</v>
      </c>
      <c r="B175" s="60">
        <v>2018</v>
      </c>
      <c r="C175" s="61" t="s">
        <v>123</v>
      </c>
      <c r="D175" s="58">
        <v>4.4000000000000004</v>
      </c>
      <c r="E175" s="58">
        <v>4</v>
      </c>
      <c r="F175" s="99">
        <v>3.8</v>
      </c>
    </row>
    <row r="176" spans="1:6" x14ac:dyDescent="0.3">
      <c r="A176" s="59">
        <v>20002015</v>
      </c>
      <c r="B176" s="60">
        <v>2015</v>
      </c>
      <c r="C176" s="61" t="s">
        <v>124</v>
      </c>
      <c r="D176" s="58">
        <v>5.4</v>
      </c>
      <c r="E176" s="58">
        <v>5</v>
      </c>
      <c r="F176" s="99">
        <v>4.8</v>
      </c>
    </row>
    <row r="177" spans="1:6" x14ac:dyDescent="0.3">
      <c r="A177" s="59">
        <v>20002016</v>
      </c>
      <c r="B177" s="60">
        <v>2016</v>
      </c>
      <c r="C177" s="61" t="s">
        <v>124</v>
      </c>
      <c r="D177" s="58">
        <v>5.4</v>
      </c>
      <c r="E177" s="58">
        <v>5</v>
      </c>
      <c r="F177" s="99">
        <v>4.8</v>
      </c>
    </row>
    <row r="178" spans="1:6" x14ac:dyDescent="0.3">
      <c r="A178" s="59">
        <v>20302018</v>
      </c>
      <c r="B178" s="60">
        <v>2018</v>
      </c>
      <c r="C178" s="61" t="s">
        <v>125</v>
      </c>
      <c r="D178" s="58">
        <v>5.9</v>
      </c>
      <c r="E178" s="58">
        <v>5.5</v>
      </c>
      <c r="F178" s="99">
        <v>5.3</v>
      </c>
    </row>
    <row r="179" spans="1:6" ht="25.5" x14ac:dyDescent="0.3">
      <c r="A179" s="59">
        <v>20802018</v>
      </c>
      <c r="B179" s="60">
        <v>2018</v>
      </c>
      <c r="C179" s="61" t="s">
        <v>126</v>
      </c>
      <c r="D179" s="58">
        <v>5.9</v>
      </c>
      <c r="E179" s="58">
        <v>5.5</v>
      </c>
      <c r="F179" s="99">
        <v>5.3</v>
      </c>
    </row>
    <row r="180" spans="1:6" x14ac:dyDescent="0.3">
      <c r="A180" s="78"/>
      <c r="B180" s="79"/>
      <c r="C180" s="80"/>
      <c r="D180" s="79"/>
      <c r="E180" s="79"/>
      <c r="F180" s="106"/>
    </row>
    <row r="181" spans="1:6" x14ac:dyDescent="0.3">
      <c r="A181" s="63" t="s">
        <v>127</v>
      </c>
      <c r="B181" s="66"/>
      <c r="C181" s="53"/>
      <c r="D181" s="65"/>
      <c r="E181" s="65"/>
      <c r="F181" s="101"/>
    </row>
    <row r="182" spans="1:6" ht="51" x14ac:dyDescent="0.3">
      <c r="A182" s="59">
        <v>16900000</v>
      </c>
      <c r="B182" s="60"/>
      <c r="C182" s="61" t="s">
        <v>128</v>
      </c>
      <c r="D182" s="58">
        <v>7.6000000000000005</v>
      </c>
      <c r="E182" s="58">
        <v>7.2</v>
      </c>
      <c r="F182" s="99">
        <v>7</v>
      </c>
    </row>
    <row r="183" spans="1:6" ht="51" x14ac:dyDescent="0.3">
      <c r="A183" s="59">
        <v>92180000</v>
      </c>
      <c r="B183" s="60"/>
      <c r="C183" s="61" t="s">
        <v>129</v>
      </c>
      <c r="D183" s="58">
        <v>18.8</v>
      </c>
      <c r="E183" s="58">
        <v>18.400000000000002</v>
      </c>
      <c r="F183" s="99">
        <v>18.200000000000003</v>
      </c>
    </row>
    <row r="184" spans="1:6" x14ac:dyDescent="0.3">
      <c r="A184" s="59"/>
      <c r="B184" s="60"/>
      <c r="C184" s="61"/>
      <c r="D184" s="62"/>
      <c r="E184" s="62"/>
      <c r="F184" s="100"/>
    </row>
    <row r="185" spans="1:6" x14ac:dyDescent="0.3">
      <c r="A185" s="63" t="s">
        <v>130</v>
      </c>
      <c r="B185" s="66"/>
      <c r="C185" s="53"/>
      <c r="D185" s="65"/>
      <c r="E185" s="65"/>
      <c r="F185" s="101"/>
    </row>
    <row r="186" spans="1:6" ht="51" x14ac:dyDescent="0.3">
      <c r="A186" s="59">
        <v>25772015</v>
      </c>
      <c r="B186" s="60">
        <v>2015</v>
      </c>
      <c r="C186" s="61" t="s">
        <v>131</v>
      </c>
      <c r="D186" s="58">
        <v>4.1000000000000005</v>
      </c>
      <c r="E186" s="58">
        <v>3.7</v>
      </c>
      <c r="F186" s="99">
        <v>3.5</v>
      </c>
    </row>
    <row r="187" spans="1:6" ht="51" x14ac:dyDescent="0.3">
      <c r="A187" s="59">
        <v>25772016</v>
      </c>
      <c r="B187" s="60">
        <v>2016</v>
      </c>
      <c r="C187" s="61" t="s">
        <v>131</v>
      </c>
      <c r="D187" s="58">
        <v>4.1000000000000005</v>
      </c>
      <c r="E187" s="58">
        <v>3.7</v>
      </c>
      <c r="F187" s="99">
        <v>3.5</v>
      </c>
    </row>
    <row r="188" spans="1:6" ht="51" x14ac:dyDescent="0.3">
      <c r="A188" s="59">
        <v>25772018</v>
      </c>
      <c r="B188" s="60">
        <v>2018</v>
      </c>
      <c r="C188" s="61" t="s">
        <v>131</v>
      </c>
      <c r="D188" s="72"/>
      <c r="E188" s="72"/>
      <c r="F188" s="103"/>
    </row>
    <row r="189" spans="1:6" ht="51" x14ac:dyDescent="0.3">
      <c r="A189" s="59">
        <v>15972017</v>
      </c>
      <c r="B189" s="60">
        <v>2017</v>
      </c>
      <c r="C189" s="77" t="s">
        <v>132</v>
      </c>
      <c r="D189" s="58">
        <v>4.7</v>
      </c>
      <c r="E189" s="58">
        <v>4.3</v>
      </c>
      <c r="F189" s="99">
        <v>4.0999999999999996</v>
      </c>
    </row>
    <row r="190" spans="1:6" ht="51" x14ac:dyDescent="0.3">
      <c r="A190" s="59">
        <v>15972018</v>
      </c>
      <c r="B190" s="60">
        <v>2018</v>
      </c>
      <c r="C190" s="77" t="s">
        <v>132</v>
      </c>
      <c r="D190" s="72"/>
      <c r="E190" s="72"/>
      <c r="F190" s="103"/>
    </row>
    <row r="191" spans="1:6" ht="38.25" x14ac:dyDescent="0.3">
      <c r="A191" s="59">
        <v>28072016</v>
      </c>
      <c r="B191" s="60">
        <v>2016</v>
      </c>
      <c r="C191" s="77" t="s">
        <v>133</v>
      </c>
      <c r="D191" s="58">
        <v>4.1000000000000005</v>
      </c>
      <c r="E191" s="58">
        <v>3.7</v>
      </c>
      <c r="F191" s="99">
        <v>3.5</v>
      </c>
    </row>
    <row r="192" spans="1:6" ht="38.25" x14ac:dyDescent="0.3">
      <c r="A192" s="59">
        <v>28072017</v>
      </c>
      <c r="B192" s="60">
        <v>2017</v>
      </c>
      <c r="C192" s="77" t="s">
        <v>133</v>
      </c>
      <c r="D192" s="58">
        <v>4.1000000000000005</v>
      </c>
      <c r="E192" s="58">
        <v>3.7</v>
      </c>
      <c r="F192" s="99">
        <v>3.5</v>
      </c>
    </row>
    <row r="193" spans="1:6" x14ac:dyDescent="0.3">
      <c r="A193" s="59"/>
      <c r="B193" s="60"/>
      <c r="C193" s="61"/>
      <c r="D193" s="62"/>
      <c r="E193" s="62"/>
      <c r="F193" s="100"/>
    </row>
    <row r="194" spans="1:6" x14ac:dyDescent="0.3">
      <c r="A194" s="63" t="s">
        <v>134</v>
      </c>
      <c r="B194" s="66"/>
      <c r="C194" s="53"/>
      <c r="D194" s="65"/>
      <c r="E194" s="65"/>
      <c r="F194" s="101"/>
    </row>
    <row r="195" spans="1:6" ht="38.25" x14ac:dyDescent="0.3">
      <c r="A195" s="59">
        <v>83602017</v>
      </c>
      <c r="B195" s="60">
        <v>2017</v>
      </c>
      <c r="C195" s="61" t="s">
        <v>135</v>
      </c>
      <c r="D195" s="58">
        <v>4.4000000000000004</v>
      </c>
      <c r="E195" s="58">
        <v>4</v>
      </c>
      <c r="F195" s="99">
        <v>3.8</v>
      </c>
    </row>
    <row r="196" spans="1:6" ht="38.25" x14ac:dyDescent="0.3">
      <c r="A196" s="59">
        <v>83602018</v>
      </c>
      <c r="B196" s="60">
        <v>2018</v>
      </c>
      <c r="C196" s="61" t="s">
        <v>135</v>
      </c>
      <c r="D196" s="58">
        <v>4.4000000000000004</v>
      </c>
      <c r="E196" s="58">
        <v>4</v>
      </c>
      <c r="F196" s="99">
        <v>3.8</v>
      </c>
    </row>
    <row r="197" spans="1:6" x14ac:dyDescent="0.3">
      <c r="A197" s="59"/>
      <c r="B197" s="60"/>
      <c r="C197" s="81"/>
      <c r="D197" s="58"/>
      <c r="E197" s="58"/>
      <c r="F197" s="99"/>
    </row>
    <row r="198" spans="1:6" ht="38.25" x14ac:dyDescent="0.3">
      <c r="A198" s="59">
        <v>85402016</v>
      </c>
      <c r="B198" s="60">
        <v>2016</v>
      </c>
      <c r="C198" s="61" t="s">
        <v>136</v>
      </c>
      <c r="D198" s="58">
        <v>4.5</v>
      </c>
      <c r="E198" s="58">
        <v>4.0999999999999996</v>
      </c>
      <c r="F198" s="99">
        <v>3.8999999999999995</v>
      </c>
    </row>
    <row r="199" spans="1:6" ht="38.25" x14ac:dyDescent="0.3">
      <c r="A199" s="82">
        <v>85402017</v>
      </c>
      <c r="B199" s="83">
        <v>2017</v>
      </c>
      <c r="C199" s="84" t="s">
        <v>136</v>
      </c>
      <c r="D199" s="70">
        <v>4.5</v>
      </c>
      <c r="E199" s="70">
        <v>4.0999999999999996</v>
      </c>
      <c r="F199" s="102">
        <v>3.8999999999999995</v>
      </c>
    </row>
    <row r="200" spans="1:6" x14ac:dyDescent="0.3">
      <c r="A200" s="59"/>
      <c r="B200" s="60"/>
      <c r="C200" s="61"/>
      <c r="D200" s="58"/>
      <c r="E200" s="58"/>
      <c r="F200" s="99"/>
    </row>
    <row r="201" spans="1:6" ht="51" x14ac:dyDescent="0.3">
      <c r="A201" s="82">
        <v>83702016</v>
      </c>
      <c r="B201" s="83">
        <v>2016</v>
      </c>
      <c r="C201" s="84" t="s">
        <v>137</v>
      </c>
      <c r="D201" s="70"/>
      <c r="E201" s="70"/>
      <c r="F201" s="102"/>
    </row>
    <row r="202" spans="1:6" ht="51" x14ac:dyDescent="0.3">
      <c r="A202" s="82">
        <v>83702018</v>
      </c>
      <c r="B202" s="83">
        <v>2018</v>
      </c>
      <c r="C202" s="84" t="s">
        <v>137</v>
      </c>
      <c r="D202" s="70"/>
      <c r="E202" s="70"/>
      <c r="F202" s="102"/>
    </row>
    <row r="203" spans="1:6" x14ac:dyDescent="0.3">
      <c r="A203" s="59"/>
      <c r="B203" s="60"/>
      <c r="C203" s="61"/>
      <c r="D203" s="58"/>
      <c r="E203" s="58"/>
      <c r="F203" s="99"/>
    </row>
    <row r="204" spans="1:6" ht="51" x14ac:dyDescent="0.3">
      <c r="A204" s="59">
        <v>83502016</v>
      </c>
      <c r="B204" s="60">
        <v>2016</v>
      </c>
      <c r="C204" s="77" t="s">
        <v>138</v>
      </c>
      <c r="D204" s="85">
        <v>6.3</v>
      </c>
      <c r="E204" s="85">
        <v>5.8999999999999995</v>
      </c>
      <c r="F204" s="107">
        <v>5.6999999999999993</v>
      </c>
    </row>
    <row r="205" spans="1:6" ht="51" x14ac:dyDescent="0.3">
      <c r="A205" s="59">
        <v>83502017</v>
      </c>
      <c r="B205" s="60">
        <v>2017</v>
      </c>
      <c r="C205" s="77" t="s">
        <v>138</v>
      </c>
      <c r="D205" s="85">
        <v>6.3</v>
      </c>
      <c r="E205" s="85">
        <v>5.8999999999999995</v>
      </c>
      <c r="F205" s="107">
        <v>5.6999999999999993</v>
      </c>
    </row>
    <row r="206" spans="1:6" x14ac:dyDescent="0.3">
      <c r="A206" s="59"/>
      <c r="B206" s="60"/>
      <c r="C206" s="61"/>
      <c r="D206" s="58"/>
      <c r="E206" s="58"/>
      <c r="F206" s="99"/>
    </row>
    <row r="207" spans="1:6" ht="51" x14ac:dyDescent="0.3">
      <c r="A207" s="59">
        <v>85502016</v>
      </c>
      <c r="B207" s="60">
        <v>2016</v>
      </c>
      <c r="C207" s="77" t="s">
        <v>139</v>
      </c>
      <c r="D207" s="85">
        <v>7.2</v>
      </c>
      <c r="E207" s="85">
        <v>6.8</v>
      </c>
      <c r="F207" s="107">
        <v>6.6</v>
      </c>
    </row>
    <row r="208" spans="1:6" ht="51" x14ac:dyDescent="0.3">
      <c r="A208" s="59">
        <v>85502017</v>
      </c>
      <c r="B208" s="60">
        <v>2017</v>
      </c>
      <c r="C208" s="77" t="s">
        <v>139</v>
      </c>
      <c r="D208" s="85">
        <v>7.2</v>
      </c>
      <c r="E208" s="85">
        <v>6.8</v>
      </c>
      <c r="F208" s="107">
        <v>6.6</v>
      </c>
    </row>
    <row r="209" spans="1:6" ht="38.25" x14ac:dyDescent="0.3">
      <c r="A209" s="59">
        <v>85602016</v>
      </c>
      <c r="B209" s="60">
        <v>2016</v>
      </c>
      <c r="C209" s="77" t="s">
        <v>140</v>
      </c>
      <c r="D209" s="85">
        <v>7.2</v>
      </c>
      <c r="E209" s="85">
        <v>6.8</v>
      </c>
      <c r="F209" s="107">
        <v>6.6</v>
      </c>
    </row>
    <row r="210" spans="1:6" ht="38.25" x14ac:dyDescent="0.3">
      <c r="A210" s="59">
        <v>85602017</v>
      </c>
      <c r="B210" s="60">
        <v>2017</v>
      </c>
      <c r="C210" s="77" t="s">
        <v>140</v>
      </c>
      <c r="D210" s="85">
        <v>7.2</v>
      </c>
      <c r="E210" s="85">
        <v>6.8</v>
      </c>
      <c r="F210" s="107">
        <v>6.6</v>
      </c>
    </row>
    <row r="211" spans="1:6" ht="51" x14ac:dyDescent="0.3">
      <c r="A211" s="59">
        <v>82602013</v>
      </c>
      <c r="B211" s="60">
        <v>2013</v>
      </c>
      <c r="C211" s="77" t="s">
        <v>141</v>
      </c>
      <c r="D211" s="85">
        <v>7.2</v>
      </c>
      <c r="E211" s="85">
        <v>6.8</v>
      </c>
      <c r="F211" s="107">
        <v>6.6</v>
      </c>
    </row>
    <row r="212" spans="1:6" ht="51" x14ac:dyDescent="0.3">
      <c r="A212" s="59">
        <v>85202015</v>
      </c>
      <c r="B212" s="60">
        <v>2015</v>
      </c>
      <c r="C212" s="77" t="s">
        <v>141</v>
      </c>
      <c r="D212" s="85">
        <v>7.2</v>
      </c>
      <c r="E212" s="85">
        <v>6.8</v>
      </c>
      <c r="F212" s="107">
        <v>6.6</v>
      </c>
    </row>
    <row r="213" spans="1:6" ht="51" x14ac:dyDescent="0.3">
      <c r="A213" s="59">
        <v>85202016</v>
      </c>
      <c r="B213" s="60">
        <v>2016</v>
      </c>
      <c r="C213" s="77" t="s">
        <v>141</v>
      </c>
      <c r="D213" s="85">
        <v>7.2</v>
      </c>
      <c r="E213" s="85">
        <v>6.8</v>
      </c>
      <c r="F213" s="107">
        <v>6.6</v>
      </c>
    </row>
    <row r="214" spans="1:6" ht="51" x14ac:dyDescent="0.3">
      <c r="A214" s="59">
        <v>85202017</v>
      </c>
      <c r="B214" s="60">
        <v>2017</v>
      </c>
      <c r="C214" s="77" t="s">
        <v>141</v>
      </c>
      <c r="D214" s="85">
        <v>7.2</v>
      </c>
      <c r="E214" s="85">
        <v>6.8</v>
      </c>
      <c r="F214" s="107">
        <v>6.6</v>
      </c>
    </row>
    <row r="215" spans="1:6" ht="51" x14ac:dyDescent="0.3">
      <c r="A215" s="59">
        <v>85102015</v>
      </c>
      <c r="B215" s="60">
        <v>2015</v>
      </c>
      <c r="C215" s="77" t="s">
        <v>142</v>
      </c>
      <c r="D215" s="85">
        <v>7.2</v>
      </c>
      <c r="E215" s="85">
        <v>6.8</v>
      </c>
      <c r="F215" s="107">
        <v>6.6</v>
      </c>
    </row>
    <row r="216" spans="1:6" ht="51" x14ac:dyDescent="0.3">
      <c r="A216" s="59">
        <v>85102017</v>
      </c>
      <c r="B216" s="60">
        <v>2017</v>
      </c>
      <c r="C216" s="77" t="s">
        <v>142</v>
      </c>
      <c r="D216" s="85">
        <v>7.2</v>
      </c>
      <c r="E216" s="85">
        <v>6.8</v>
      </c>
      <c r="F216" s="107">
        <v>6.6</v>
      </c>
    </row>
    <row r="217" spans="1:6" x14ac:dyDescent="0.3">
      <c r="A217" s="59"/>
      <c r="B217" s="60"/>
      <c r="C217" s="61"/>
      <c r="D217" s="62"/>
      <c r="E217" s="62"/>
      <c r="F217" s="100"/>
    </row>
    <row r="218" spans="1:6" x14ac:dyDescent="0.3">
      <c r="A218" s="63" t="s">
        <v>143</v>
      </c>
      <c r="B218" s="66"/>
      <c r="C218" s="53"/>
      <c r="D218" s="65"/>
      <c r="E218" s="65"/>
      <c r="F218" s="101"/>
    </row>
    <row r="219" spans="1:6" ht="51" x14ac:dyDescent="0.3">
      <c r="A219" s="59">
        <v>25772015</v>
      </c>
      <c r="B219" s="60">
        <v>2015</v>
      </c>
      <c r="C219" s="61" t="s">
        <v>144</v>
      </c>
      <c r="D219" s="73">
        <v>4.1000000000000005</v>
      </c>
      <c r="E219" s="73">
        <v>3.7</v>
      </c>
      <c r="F219" s="104">
        <v>3.5</v>
      </c>
    </row>
    <row r="220" spans="1:6" ht="51" x14ac:dyDescent="0.3">
      <c r="A220" s="59">
        <v>25772016</v>
      </c>
      <c r="B220" s="60">
        <v>2016</v>
      </c>
      <c r="C220" s="61" t="s">
        <v>144</v>
      </c>
      <c r="D220" s="73">
        <v>4.1000000000000005</v>
      </c>
      <c r="E220" s="73">
        <v>3.7</v>
      </c>
      <c r="F220" s="104">
        <v>3.5</v>
      </c>
    </row>
    <row r="221" spans="1:6" x14ac:dyDescent="0.3">
      <c r="A221" s="59"/>
      <c r="B221" s="60"/>
      <c r="C221" s="61"/>
      <c r="D221" s="62"/>
      <c r="E221" s="62"/>
      <c r="F221" s="100"/>
    </row>
    <row r="222" spans="1:6" x14ac:dyDescent="0.3">
      <c r="A222" s="63" t="s">
        <v>145</v>
      </c>
      <c r="B222" s="66"/>
      <c r="C222" s="53"/>
      <c r="D222" s="65"/>
      <c r="E222" s="65"/>
      <c r="F222" s="101"/>
    </row>
    <row r="223" spans="1:6" ht="51" x14ac:dyDescent="0.3">
      <c r="A223" s="59">
        <v>8302017</v>
      </c>
      <c r="B223" s="60">
        <v>2017</v>
      </c>
      <c r="C223" s="61" t="s">
        <v>146</v>
      </c>
      <c r="D223" s="73">
        <v>3.9</v>
      </c>
      <c r="E223" s="73">
        <v>3.5</v>
      </c>
      <c r="F223" s="104">
        <v>3.3</v>
      </c>
    </row>
    <row r="224" spans="1:6" ht="51" x14ac:dyDescent="0.3">
      <c r="A224" s="59">
        <v>8302018</v>
      </c>
      <c r="B224" s="60">
        <v>2018</v>
      </c>
      <c r="C224" s="61" t="s">
        <v>146</v>
      </c>
      <c r="D224" s="73">
        <v>3.9</v>
      </c>
      <c r="E224" s="73">
        <v>3.5</v>
      </c>
      <c r="F224" s="104">
        <v>3.3</v>
      </c>
    </row>
    <row r="225" spans="1:6" x14ac:dyDescent="0.3">
      <c r="A225" s="59"/>
      <c r="B225" s="60"/>
      <c r="C225" s="61"/>
      <c r="D225" s="58"/>
      <c r="E225" s="58"/>
      <c r="F225" s="99"/>
    </row>
    <row r="226" spans="1:6" ht="51" x14ac:dyDescent="0.3">
      <c r="A226" s="59">
        <v>8002018</v>
      </c>
      <c r="B226" s="60">
        <v>2018</v>
      </c>
      <c r="C226" s="77" t="s">
        <v>147</v>
      </c>
      <c r="D226" s="73">
        <v>3.9</v>
      </c>
      <c r="E226" s="73">
        <v>3.5</v>
      </c>
      <c r="F226" s="104">
        <v>3.3</v>
      </c>
    </row>
    <row r="227" spans="1:6" x14ac:dyDescent="0.3">
      <c r="A227" s="59"/>
      <c r="B227" s="60"/>
      <c r="C227" s="61"/>
      <c r="D227" s="58"/>
      <c r="E227" s="58"/>
      <c r="F227" s="99"/>
    </row>
    <row r="228" spans="1:6" ht="51" x14ac:dyDescent="0.3">
      <c r="A228" s="59">
        <v>8202018</v>
      </c>
      <c r="B228" s="60">
        <v>2018</v>
      </c>
      <c r="C228" s="61" t="s">
        <v>148</v>
      </c>
      <c r="D228" s="73">
        <v>3.9</v>
      </c>
      <c r="E228" s="73">
        <v>3.5</v>
      </c>
      <c r="F228" s="104">
        <v>3.3</v>
      </c>
    </row>
    <row r="229" spans="1:6" x14ac:dyDescent="0.3">
      <c r="A229" s="59"/>
      <c r="B229" s="60"/>
      <c r="C229" s="61"/>
      <c r="D229" s="58"/>
      <c r="E229" s="58"/>
      <c r="F229" s="99"/>
    </row>
    <row r="230" spans="1:6" ht="51" x14ac:dyDescent="0.3">
      <c r="A230" s="59">
        <v>8102017</v>
      </c>
      <c r="B230" s="60">
        <v>2017</v>
      </c>
      <c r="C230" s="61" t="s">
        <v>149</v>
      </c>
      <c r="D230" s="73">
        <v>3.9</v>
      </c>
      <c r="E230" s="73">
        <v>3.5</v>
      </c>
      <c r="F230" s="104">
        <v>3.3</v>
      </c>
    </row>
    <row r="231" spans="1:6" ht="51" x14ac:dyDescent="0.3">
      <c r="A231" s="59">
        <v>8102018</v>
      </c>
      <c r="B231" s="60">
        <v>2018</v>
      </c>
      <c r="C231" s="61" t="s">
        <v>149</v>
      </c>
      <c r="D231" s="73">
        <v>3.9</v>
      </c>
      <c r="E231" s="73">
        <v>3.5</v>
      </c>
      <c r="F231" s="104">
        <v>3.3</v>
      </c>
    </row>
    <row r="232" spans="1:6" x14ac:dyDescent="0.3">
      <c r="A232" s="59"/>
      <c r="B232" s="60"/>
      <c r="C232" s="61"/>
      <c r="D232" s="62"/>
      <c r="E232" s="62"/>
      <c r="F232" s="100"/>
    </row>
    <row r="233" spans="1:6" x14ac:dyDescent="0.3">
      <c r="A233" s="63" t="s">
        <v>150</v>
      </c>
      <c r="B233" s="66"/>
      <c r="C233" s="53"/>
      <c r="D233" s="65"/>
      <c r="E233" s="65"/>
      <c r="F233" s="101"/>
    </row>
    <row r="234" spans="1:6" ht="51" x14ac:dyDescent="0.3">
      <c r="A234" s="59">
        <v>6072017</v>
      </c>
      <c r="B234" s="60">
        <v>2017</v>
      </c>
      <c r="C234" s="77" t="s">
        <v>151</v>
      </c>
      <c r="D234" s="73">
        <v>4.1000000000000005</v>
      </c>
      <c r="E234" s="73">
        <v>3.7</v>
      </c>
      <c r="F234" s="104">
        <v>3.5</v>
      </c>
    </row>
    <row r="235" spans="1:6" ht="51" x14ac:dyDescent="0.3">
      <c r="A235" s="86">
        <v>6072018</v>
      </c>
      <c r="B235" s="87">
        <v>2018</v>
      </c>
      <c r="C235" s="84" t="s">
        <v>151</v>
      </c>
      <c r="D235" s="72"/>
      <c r="E235" s="72"/>
      <c r="F235" s="103"/>
    </row>
    <row r="236" spans="1:6" x14ac:dyDescent="0.3">
      <c r="A236" s="59"/>
      <c r="B236" s="60"/>
      <c r="C236" s="61"/>
      <c r="D236" s="58"/>
      <c r="E236" s="58"/>
      <c r="F236" s="99"/>
    </row>
    <row r="237" spans="1:6" ht="51" x14ac:dyDescent="0.3">
      <c r="A237" s="59">
        <v>3772014</v>
      </c>
      <c r="B237" s="60">
        <v>2014</v>
      </c>
      <c r="C237" s="77" t="s">
        <v>152</v>
      </c>
      <c r="D237" s="73">
        <v>3.6</v>
      </c>
      <c r="E237" s="73">
        <v>3.2</v>
      </c>
      <c r="F237" s="104">
        <v>3</v>
      </c>
    </row>
    <row r="238" spans="1:6" ht="51" x14ac:dyDescent="0.3">
      <c r="A238" s="86">
        <v>3772018</v>
      </c>
      <c r="B238" s="87">
        <v>2018</v>
      </c>
      <c r="C238" s="84" t="s">
        <v>152</v>
      </c>
      <c r="D238" s="72">
        <v>4.1000000000000005</v>
      </c>
      <c r="E238" s="72">
        <v>3.7</v>
      </c>
      <c r="F238" s="103">
        <v>3.5</v>
      </c>
    </row>
    <row r="239" spans="1:6" x14ac:dyDescent="0.3">
      <c r="A239" s="59"/>
      <c r="B239" s="60"/>
      <c r="C239" s="61"/>
      <c r="D239" s="58"/>
      <c r="E239" s="58"/>
      <c r="F239" s="99"/>
    </row>
    <row r="240" spans="1:6" ht="51" x14ac:dyDescent="0.3">
      <c r="A240" s="59">
        <v>8502018</v>
      </c>
      <c r="B240" s="60">
        <v>2018</v>
      </c>
      <c r="C240" s="61" t="s">
        <v>153</v>
      </c>
      <c r="D240" s="73">
        <v>3.9</v>
      </c>
      <c r="E240" s="73">
        <v>3.5</v>
      </c>
      <c r="F240" s="104">
        <v>3.3</v>
      </c>
    </row>
    <row r="241" spans="1:6" x14ac:dyDescent="0.3">
      <c r="A241" s="59"/>
      <c r="B241" s="60"/>
      <c r="C241" s="61"/>
      <c r="D241" s="58"/>
      <c r="E241" s="58"/>
      <c r="F241" s="99"/>
    </row>
    <row r="242" spans="1:6" ht="51" x14ac:dyDescent="0.3">
      <c r="A242" s="59">
        <v>8402017</v>
      </c>
      <c r="B242" s="60">
        <v>2017</v>
      </c>
      <c r="C242" s="61" t="s">
        <v>154</v>
      </c>
      <c r="D242" s="73">
        <v>1</v>
      </c>
      <c r="E242" s="73">
        <v>0.6</v>
      </c>
      <c r="F242" s="104">
        <v>0.39999999999999997</v>
      </c>
    </row>
    <row r="243" spans="1:6" ht="51" x14ac:dyDescent="0.3">
      <c r="A243" s="59">
        <v>8402018</v>
      </c>
      <c r="B243" s="60">
        <v>2018</v>
      </c>
      <c r="C243" s="61" t="s">
        <v>154</v>
      </c>
      <c r="D243" s="73">
        <v>3.9</v>
      </c>
      <c r="E243" s="73">
        <v>3.5</v>
      </c>
      <c r="F243" s="104">
        <v>3.3</v>
      </c>
    </row>
    <row r="244" spans="1:6" x14ac:dyDescent="0.3">
      <c r="A244" s="59"/>
      <c r="B244" s="60"/>
      <c r="C244" s="61"/>
      <c r="D244" s="58"/>
      <c r="E244" s="58"/>
      <c r="F244" s="99"/>
    </row>
    <row r="245" spans="1:6" ht="38.25" x14ac:dyDescent="0.3">
      <c r="A245" s="59">
        <v>3902017</v>
      </c>
      <c r="B245" s="60">
        <v>2017</v>
      </c>
      <c r="C245" s="61" t="s">
        <v>155</v>
      </c>
      <c r="D245" s="73">
        <v>3.8</v>
      </c>
      <c r="E245" s="73">
        <v>3.4</v>
      </c>
      <c r="F245" s="104">
        <v>3.1999999999999997</v>
      </c>
    </row>
    <row r="246" spans="1:6" ht="38.25" x14ac:dyDescent="0.3">
      <c r="A246" s="59">
        <v>3902018</v>
      </c>
      <c r="B246" s="60">
        <v>2018</v>
      </c>
      <c r="C246" s="61" t="s">
        <v>155</v>
      </c>
      <c r="D246" s="73">
        <v>3.8</v>
      </c>
      <c r="E246" s="73">
        <v>3.4</v>
      </c>
      <c r="F246" s="104">
        <v>3.1999999999999997</v>
      </c>
    </row>
    <row r="247" spans="1:6" x14ac:dyDescent="0.3">
      <c r="A247" s="59"/>
      <c r="B247" s="60"/>
      <c r="C247" s="61"/>
      <c r="D247" s="58"/>
      <c r="E247" s="58"/>
      <c r="F247" s="99"/>
    </row>
    <row r="248" spans="1:6" ht="38.25" x14ac:dyDescent="0.3">
      <c r="A248" s="59">
        <v>402018</v>
      </c>
      <c r="B248" s="60">
        <v>2018</v>
      </c>
      <c r="C248" s="61" t="s">
        <v>156</v>
      </c>
      <c r="D248" s="73">
        <v>3.8</v>
      </c>
      <c r="E248" s="73">
        <v>3.4</v>
      </c>
      <c r="F248" s="104">
        <v>3.1999999999999997</v>
      </c>
    </row>
    <row r="249" spans="1:6" x14ac:dyDescent="0.3">
      <c r="A249" s="59"/>
      <c r="B249" s="60"/>
      <c r="C249" s="61"/>
      <c r="D249" s="58"/>
      <c r="E249" s="58"/>
      <c r="F249" s="99"/>
    </row>
    <row r="250" spans="1:6" ht="38.25" x14ac:dyDescent="0.3">
      <c r="A250" s="59">
        <v>3302018</v>
      </c>
      <c r="B250" s="60">
        <v>2018</v>
      </c>
      <c r="C250" s="61" t="s">
        <v>157</v>
      </c>
      <c r="D250" s="73">
        <v>3.8</v>
      </c>
      <c r="E250" s="73">
        <v>3.4</v>
      </c>
      <c r="F250" s="104">
        <v>3.1999999999999997</v>
      </c>
    </row>
    <row r="251" spans="1:6" x14ac:dyDescent="0.3">
      <c r="A251" s="59"/>
      <c r="B251" s="60"/>
      <c r="C251" s="61"/>
      <c r="D251" s="58"/>
      <c r="E251" s="58"/>
      <c r="F251" s="99"/>
    </row>
    <row r="252" spans="1:6" ht="38.25" x14ac:dyDescent="0.3">
      <c r="A252" s="59">
        <v>302017</v>
      </c>
      <c r="B252" s="60">
        <v>2017</v>
      </c>
      <c r="C252" s="61" t="s">
        <v>158</v>
      </c>
      <c r="D252" s="73">
        <v>3.8</v>
      </c>
      <c r="E252" s="73">
        <v>3.4</v>
      </c>
      <c r="F252" s="104">
        <v>3.1999999999999997</v>
      </c>
    </row>
    <row r="253" spans="1:6" ht="38.25" x14ac:dyDescent="0.3">
      <c r="A253" s="59">
        <v>302018</v>
      </c>
      <c r="B253" s="60">
        <v>2018</v>
      </c>
      <c r="C253" s="61" t="s">
        <v>158</v>
      </c>
      <c r="D253" s="73">
        <v>3.8</v>
      </c>
      <c r="E253" s="73">
        <v>3.4</v>
      </c>
      <c r="F253" s="104">
        <v>3.1999999999999997</v>
      </c>
    </row>
    <row r="254" spans="1:6" x14ac:dyDescent="0.3">
      <c r="A254" s="59"/>
      <c r="B254" s="60"/>
      <c r="C254" s="61"/>
      <c r="D254" s="58"/>
      <c r="E254" s="58"/>
      <c r="F254" s="99"/>
    </row>
    <row r="255" spans="1:6" x14ac:dyDescent="0.3">
      <c r="A255" s="63" t="s">
        <v>159</v>
      </c>
      <c r="B255" s="66"/>
      <c r="C255" s="53"/>
      <c r="D255" s="65"/>
      <c r="E255" s="65"/>
      <c r="F255" s="101"/>
    </row>
    <row r="256" spans="1:6" ht="25.5" x14ac:dyDescent="0.3">
      <c r="A256" s="59"/>
      <c r="B256" s="60"/>
      <c r="C256" s="88" t="s">
        <v>160</v>
      </c>
      <c r="D256" s="58"/>
      <c r="E256" s="58"/>
      <c r="F256" s="99"/>
    </row>
    <row r="257" spans="1:6" x14ac:dyDescent="0.3">
      <c r="A257" s="59">
        <v>92300000</v>
      </c>
      <c r="B257" s="60" t="s">
        <v>161</v>
      </c>
      <c r="C257" s="61" t="s">
        <v>162</v>
      </c>
      <c r="D257" s="73">
        <v>17</v>
      </c>
      <c r="E257" s="73">
        <v>16.600000000000001</v>
      </c>
      <c r="F257" s="104">
        <v>16.400000000000002</v>
      </c>
    </row>
    <row r="258" spans="1:6" ht="25.5" x14ac:dyDescent="0.3">
      <c r="A258" s="59">
        <v>92400000</v>
      </c>
      <c r="B258" s="60" t="s">
        <v>161</v>
      </c>
      <c r="C258" s="61" t="s">
        <v>163</v>
      </c>
      <c r="D258" s="73">
        <v>21.4</v>
      </c>
      <c r="E258" s="73">
        <v>21</v>
      </c>
      <c r="F258" s="104">
        <v>20.8</v>
      </c>
    </row>
    <row r="259" spans="1:6" ht="25.5" x14ac:dyDescent="0.3">
      <c r="A259" s="59">
        <v>90600000</v>
      </c>
      <c r="B259" s="60" t="s">
        <v>161</v>
      </c>
      <c r="C259" s="61" t="s">
        <v>164</v>
      </c>
      <c r="D259" s="73">
        <v>27.599999999999998</v>
      </c>
      <c r="E259" s="73">
        <v>27.2</v>
      </c>
      <c r="F259" s="104">
        <v>27</v>
      </c>
    </row>
    <row r="260" spans="1:6" ht="25.5" x14ac:dyDescent="0.3">
      <c r="A260" s="59"/>
      <c r="B260" s="60"/>
      <c r="C260" s="88" t="s">
        <v>165</v>
      </c>
      <c r="D260" s="58"/>
      <c r="E260" s="58"/>
      <c r="F260" s="99"/>
    </row>
    <row r="261" spans="1:6" ht="38.25" x14ac:dyDescent="0.3">
      <c r="A261" s="59">
        <v>93000000</v>
      </c>
      <c r="B261" s="60" t="s">
        <v>161</v>
      </c>
      <c r="C261" s="61" t="s">
        <v>166</v>
      </c>
      <c r="D261" s="73">
        <v>36.5</v>
      </c>
      <c r="E261" s="73">
        <v>36.1</v>
      </c>
      <c r="F261" s="104">
        <v>35.9</v>
      </c>
    </row>
    <row r="262" spans="1:6" ht="38.25" x14ac:dyDescent="0.3">
      <c r="A262" s="89" t="s">
        <v>167</v>
      </c>
      <c r="B262" s="90" t="s">
        <v>161</v>
      </c>
      <c r="C262" s="91" t="s">
        <v>168</v>
      </c>
      <c r="D262" s="92">
        <v>49.9</v>
      </c>
      <c r="E262" s="92">
        <v>49.5</v>
      </c>
      <c r="F262" s="108">
        <v>49.3</v>
      </c>
    </row>
    <row r="263" spans="1:6" ht="38.25" x14ac:dyDescent="0.3">
      <c r="A263" s="59">
        <v>93900000</v>
      </c>
      <c r="B263" s="60" t="s">
        <v>161</v>
      </c>
      <c r="C263" s="61" t="s">
        <v>169</v>
      </c>
      <c r="D263" s="73">
        <v>89</v>
      </c>
      <c r="E263" s="73">
        <v>88.6</v>
      </c>
      <c r="F263" s="104">
        <v>88.399999999999991</v>
      </c>
    </row>
    <row r="264" spans="1:6" ht="25.5" x14ac:dyDescent="0.3">
      <c r="A264" s="59"/>
      <c r="B264" s="60"/>
      <c r="C264" s="88" t="s">
        <v>170</v>
      </c>
      <c r="D264" s="58"/>
      <c r="E264" s="58"/>
      <c r="F264" s="99"/>
    </row>
    <row r="265" spans="1:6" ht="63.75" x14ac:dyDescent="0.3">
      <c r="A265" s="59">
        <v>91100000</v>
      </c>
      <c r="B265" s="60" t="s">
        <v>161</v>
      </c>
      <c r="C265" s="61" t="s">
        <v>171</v>
      </c>
      <c r="D265" s="73">
        <v>241</v>
      </c>
      <c r="E265" s="73">
        <v>240.6</v>
      </c>
      <c r="F265" s="104">
        <v>240.4</v>
      </c>
    </row>
    <row r="266" spans="1:6" ht="63.75" x14ac:dyDescent="0.3">
      <c r="A266" s="59">
        <v>91100000</v>
      </c>
      <c r="B266" s="60" t="s">
        <v>161</v>
      </c>
      <c r="C266" s="61" t="s">
        <v>172</v>
      </c>
      <c r="D266" s="73">
        <v>241</v>
      </c>
      <c r="E266" s="73">
        <v>240.6</v>
      </c>
      <c r="F266" s="104">
        <v>240.4</v>
      </c>
    </row>
    <row r="267" spans="1:6" ht="63.75" x14ac:dyDescent="0.3">
      <c r="A267" s="59">
        <v>91100000</v>
      </c>
      <c r="B267" s="60" t="s">
        <v>161</v>
      </c>
      <c r="C267" s="61" t="s">
        <v>173</v>
      </c>
      <c r="D267" s="73">
        <v>257.89999999999998</v>
      </c>
      <c r="E267" s="73">
        <v>257.5</v>
      </c>
      <c r="F267" s="104">
        <v>257.3</v>
      </c>
    </row>
    <row r="268" spans="1:6" ht="63.75" x14ac:dyDescent="0.3">
      <c r="A268" s="59">
        <v>93800000</v>
      </c>
      <c r="B268" s="60" t="s">
        <v>161</v>
      </c>
      <c r="C268" s="61" t="s">
        <v>174</v>
      </c>
      <c r="D268" s="73">
        <v>614.29999999999995</v>
      </c>
      <c r="E268" s="73">
        <v>613.9</v>
      </c>
      <c r="F268" s="104">
        <v>613.69999999999993</v>
      </c>
    </row>
    <row r="269" spans="1:6" x14ac:dyDescent="0.3">
      <c r="A269" s="59"/>
      <c r="B269" s="60"/>
      <c r="C269" s="61"/>
      <c r="D269" s="58"/>
      <c r="E269" s="58"/>
      <c r="F269" s="99"/>
    </row>
    <row r="270" spans="1:6" x14ac:dyDescent="0.3">
      <c r="A270" s="63" t="s">
        <v>175</v>
      </c>
      <c r="B270" s="66"/>
      <c r="C270" s="53"/>
      <c r="D270" s="65"/>
      <c r="E270" s="65"/>
      <c r="F270" s="101"/>
    </row>
    <row r="271" spans="1:6" ht="51" x14ac:dyDescent="0.3">
      <c r="A271" s="59">
        <v>100000</v>
      </c>
      <c r="B271" s="60"/>
      <c r="C271" s="61" t="s">
        <v>176</v>
      </c>
      <c r="D271" s="73">
        <v>2.9</v>
      </c>
      <c r="E271" s="73">
        <v>2.5</v>
      </c>
      <c r="F271" s="104">
        <v>2.2999999999999998</v>
      </c>
    </row>
    <row r="272" spans="1:6" ht="51" x14ac:dyDescent="0.3">
      <c r="A272" s="59">
        <v>1000000</v>
      </c>
      <c r="B272" s="60"/>
      <c r="C272" s="61" t="s">
        <v>176</v>
      </c>
      <c r="D272" s="73">
        <v>2.9</v>
      </c>
      <c r="E272" s="73">
        <v>2.5</v>
      </c>
      <c r="F272" s="104">
        <v>2.2999999999999998</v>
      </c>
    </row>
    <row r="273" spans="1:6" ht="51.75" thickBot="1" x14ac:dyDescent="0.35">
      <c r="A273" s="93">
        <v>1500000</v>
      </c>
      <c r="B273" s="94"/>
      <c r="C273" s="95" t="s">
        <v>176</v>
      </c>
      <c r="D273" s="96">
        <v>2.9</v>
      </c>
      <c r="E273" s="96">
        <v>2.5</v>
      </c>
      <c r="F273" s="109">
        <v>2.2999999999999998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tabSelected="1" view="pageBreakPreview" zoomScale="70" zoomScaleNormal="75" zoomScaleSheetLayoutView="70" workbookViewId="0">
      <selection activeCell="I18" sqref="I18"/>
    </sheetView>
  </sheetViews>
  <sheetFormatPr baseColWidth="10" defaultRowHeight="16.5" x14ac:dyDescent="0.3"/>
  <cols>
    <col min="1" max="1" width="4.75" customWidth="1"/>
    <col min="2" max="2" width="31.5" customWidth="1"/>
    <col min="3" max="3" width="34.375" bestFit="1" customWidth="1"/>
    <col min="4" max="4" width="12.25" style="119" bestFit="1" customWidth="1"/>
    <col min="5" max="7" width="12.625" style="127" customWidth="1"/>
    <col min="8" max="8" width="13.625" bestFit="1" customWidth="1"/>
    <col min="11" max="11" width="4.875" customWidth="1"/>
  </cols>
  <sheetData>
    <row r="1" spans="1:11" ht="17.25" thickBot="1" x14ac:dyDescent="0.35">
      <c r="A1" s="1"/>
      <c r="B1" s="2"/>
      <c r="C1" s="2"/>
      <c r="D1" s="112"/>
      <c r="E1" s="120"/>
      <c r="F1" s="120"/>
      <c r="G1" s="120"/>
      <c r="H1" s="2"/>
      <c r="I1" s="2"/>
      <c r="J1" s="2"/>
      <c r="K1" s="3"/>
    </row>
    <row r="2" spans="1:11" ht="28.5" x14ac:dyDescent="0.4">
      <c r="A2" s="4"/>
      <c r="B2" s="25" t="s">
        <v>0</v>
      </c>
      <c r="C2" s="25"/>
      <c r="D2" s="113"/>
      <c r="E2" s="121"/>
      <c r="F2" s="131"/>
      <c r="G2" s="131"/>
      <c r="H2" s="20"/>
      <c r="I2" s="20"/>
      <c r="J2" s="21"/>
      <c r="K2" s="7"/>
    </row>
    <row r="3" spans="1:11" x14ac:dyDescent="0.3">
      <c r="A3" s="4"/>
      <c r="B3" s="8" t="s">
        <v>3</v>
      </c>
      <c r="C3" s="8"/>
      <c r="D3" s="113"/>
      <c r="E3" s="122"/>
      <c r="F3" s="132"/>
      <c r="G3" s="132"/>
      <c r="H3" s="19"/>
      <c r="I3" s="19"/>
      <c r="J3" s="22"/>
      <c r="K3" s="7"/>
    </row>
    <row r="4" spans="1:11" x14ac:dyDescent="0.3">
      <c r="A4" s="4"/>
      <c r="B4" s="8" t="s">
        <v>4</v>
      </c>
      <c r="C4" s="8"/>
      <c r="D4" s="113"/>
      <c r="E4" s="122"/>
      <c r="F4" s="132"/>
      <c r="G4" s="132"/>
      <c r="H4" s="19"/>
      <c r="I4" s="19"/>
      <c r="J4" s="22"/>
      <c r="K4" s="7"/>
    </row>
    <row r="5" spans="1:11" ht="17.25" thickBot="1" x14ac:dyDescent="0.35">
      <c r="A5" s="4"/>
      <c r="B5" s="5" t="s">
        <v>5</v>
      </c>
      <c r="C5" s="5"/>
      <c r="D5" s="113"/>
      <c r="E5" s="123"/>
      <c r="F5" s="133"/>
      <c r="G5" s="133"/>
      <c r="H5" s="23"/>
      <c r="I5" s="23"/>
      <c r="J5" s="24"/>
      <c r="K5" s="7"/>
    </row>
    <row r="6" spans="1:11" ht="17.25" thickBot="1" x14ac:dyDescent="0.35">
      <c r="A6" s="4"/>
      <c r="B6" s="5" t="s">
        <v>6</v>
      </c>
      <c r="C6" s="5"/>
      <c r="D6" s="113"/>
      <c r="E6" s="124"/>
      <c r="F6" s="124"/>
      <c r="G6" s="124"/>
      <c r="H6" s="6"/>
      <c r="I6" s="6"/>
      <c r="J6" s="6"/>
      <c r="K6" s="7"/>
    </row>
    <row r="7" spans="1:11" ht="27" customHeight="1" x14ac:dyDescent="0.3">
      <c r="A7" s="4"/>
      <c r="B7" s="26" t="s">
        <v>1</v>
      </c>
      <c r="C7" s="26"/>
      <c r="D7" s="114" t="s">
        <v>7</v>
      </c>
      <c r="E7" s="32"/>
      <c r="F7" s="32"/>
      <c r="G7" s="32"/>
      <c r="H7" s="32"/>
      <c r="I7" s="32"/>
      <c r="J7" s="33"/>
      <c r="K7" s="7"/>
    </row>
    <row r="8" spans="1:11" ht="17.25" thickBot="1" x14ac:dyDescent="0.35">
      <c r="A8" s="4"/>
      <c r="B8" s="27" t="s">
        <v>13</v>
      </c>
      <c r="C8" s="27"/>
      <c r="D8" s="115"/>
      <c r="E8" s="34"/>
      <c r="F8" s="34"/>
      <c r="G8" s="34"/>
      <c r="H8" s="34"/>
      <c r="I8" s="34"/>
      <c r="J8" s="35"/>
      <c r="K8" s="7"/>
    </row>
    <row r="9" spans="1:11" ht="17.25" thickBot="1" x14ac:dyDescent="0.35">
      <c r="A9" s="4"/>
      <c r="B9" s="27" t="s">
        <v>14</v>
      </c>
      <c r="C9" s="27"/>
      <c r="D9" s="116" t="s">
        <v>2</v>
      </c>
      <c r="E9" s="36"/>
      <c r="F9" s="134"/>
      <c r="G9" s="134"/>
      <c r="H9" s="37"/>
      <c r="I9" s="38"/>
      <c r="J9" s="39"/>
      <c r="K9" s="7"/>
    </row>
    <row r="10" spans="1:11" ht="17.25" thickBot="1" x14ac:dyDescent="0.35">
      <c r="A10" s="4"/>
      <c r="B10" s="6"/>
      <c r="C10" s="6"/>
      <c r="D10" s="113"/>
      <c r="E10" s="124"/>
      <c r="F10" s="124"/>
      <c r="G10" s="124"/>
      <c r="H10" s="6"/>
      <c r="I10" s="6"/>
      <c r="J10" s="6"/>
      <c r="K10" s="7"/>
    </row>
    <row r="11" spans="1:11" ht="17.25" thickBot="1" x14ac:dyDescent="0.35">
      <c r="A11" s="4"/>
      <c r="B11" s="9" t="s">
        <v>179</v>
      </c>
      <c r="C11" s="28" t="s">
        <v>178</v>
      </c>
      <c r="D11" s="117" t="s">
        <v>177</v>
      </c>
      <c r="E11" s="125" t="s">
        <v>181</v>
      </c>
      <c r="F11" s="125" t="s">
        <v>182</v>
      </c>
      <c r="G11" s="125" t="s">
        <v>183</v>
      </c>
      <c r="H11" s="10" t="s">
        <v>8</v>
      </c>
      <c r="I11" s="10" t="s">
        <v>9</v>
      </c>
      <c r="J11" s="11" t="s">
        <v>10</v>
      </c>
      <c r="K11" s="7"/>
    </row>
    <row r="12" spans="1:11" x14ac:dyDescent="0.3">
      <c r="A12" s="4"/>
      <c r="B12" s="12">
        <v>23072015</v>
      </c>
      <c r="C12" s="110" t="str">
        <f>VLOOKUP($B12,Tarif!$A$1:$F$273,3,FALSE)</f>
        <v>MERCUREY Les Rochelles</v>
      </c>
      <c r="D12" s="110">
        <f>VLOOKUP($B12,Tarif!$A$1:$F$273,2,FALSE)</f>
        <v>2015</v>
      </c>
      <c r="E12" s="137">
        <f>VLOOKUP($B12,Tarif!$A$1:$F$273,4,FALSE)</f>
        <v>13.4</v>
      </c>
      <c r="F12" s="137">
        <f>VLOOKUP($B12,Tarif!$A$1:$F$273,5,FALSE)</f>
        <v>13</v>
      </c>
      <c r="G12" s="137">
        <f>VLOOKUP($B12,Tarif!$A$1:$F$273,6,FALSE)</f>
        <v>12.8</v>
      </c>
      <c r="H12" s="14">
        <v>24</v>
      </c>
      <c r="I12" s="13">
        <f>IF($H$29&lt;48,E12,IF($H$29&gt;71,G12,$H$29)*H12)</f>
        <v>307.20000000000005</v>
      </c>
      <c r="J12" s="15">
        <f>I12*0.2</f>
        <v>61.440000000000012</v>
      </c>
      <c r="K12" s="7"/>
    </row>
    <row r="13" spans="1:11" x14ac:dyDescent="0.3">
      <c r="A13" s="4"/>
      <c r="B13" s="12">
        <v>23872016</v>
      </c>
      <c r="C13" s="110" t="str">
        <f>VLOOKUP($B13,Tarif!$A$1:$F$273,3,FALSE)</f>
        <v>BOURGOGNE Pinot Noir</v>
      </c>
      <c r="D13" s="110">
        <f>VLOOKUP($B13,Tarif!$A$1:$F$273,2,FALSE)</f>
        <v>2016</v>
      </c>
      <c r="E13" s="137">
        <f>VLOOKUP($B13,Tarif!$A$1:$F$273,4,FALSE)</f>
        <v>7.2</v>
      </c>
      <c r="F13" s="137">
        <f>VLOOKUP($B13,Tarif!$A$1:$F$273,5,FALSE)</f>
        <v>6.8</v>
      </c>
      <c r="G13" s="137">
        <f>VLOOKUP($B13,Tarif!$A$1:$F$273,6,FALSE)</f>
        <v>6.6</v>
      </c>
      <c r="H13" s="14">
        <v>24</v>
      </c>
      <c r="I13" s="13"/>
      <c r="J13" s="15">
        <f t="shared" ref="J13:J27" si="0">I13*0.2</f>
        <v>0</v>
      </c>
      <c r="K13" s="7"/>
    </row>
    <row r="14" spans="1:11" x14ac:dyDescent="0.3">
      <c r="A14" s="4"/>
      <c r="B14" s="12">
        <v>83602017</v>
      </c>
      <c r="C14" s="110" t="str">
        <f>VLOOKUP($B14,Tarif!$A$1:$F$273,3,FALSE)</f>
        <v>CORBIERES Château Pech-Latt - Rosé</v>
      </c>
      <c r="D14" s="110">
        <f>VLOOKUP($B14,Tarif!$A$1:$F$273,2,FALSE)</f>
        <v>2017</v>
      </c>
      <c r="E14" s="137">
        <f>VLOOKUP($B14,Tarif!$A$1:$F$273,4,FALSE)</f>
        <v>4.4000000000000004</v>
      </c>
      <c r="F14" s="137">
        <f>VLOOKUP($B14,Tarif!$A$1:$F$273,5,FALSE)</f>
        <v>4</v>
      </c>
      <c r="G14" s="137">
        <f>VLOOKUP($B14,Tarif!$A$1:$F$273,6,FALSE)</f>
        <v>3.8</v>
      </c>
      <c r="H14" s="14">
        <v>24</v>
      </c>
      <c r="I14" s="13"/>
      <c r="J14" s="15">
        <f t="shared" si="0"/>
        <v>0</v>
      </c>
      <c r="K14" s="7"/>
    </row>
    <row r="15" spans="1:11" x14ac:dyDescent="0.3">
      <c r="A15" s="4"/>
      <c r="B15" s="12" t="s">
        <v>35</v>
      </c>
      <c r="C15" s="110" t="str">
        <f>VLOOKUP($B15,Tarif!$A$1:$F$273,3,FALSE)</f>
        <v>-</v>
      </c>
      <c r="D15" s="110" t="str">
        <f>VLOOKUP($B15,Tarif!$A$1:$F$273,2,FALSE)</f>
        <v>-</v>
      </c>
      <c r="E15" s="137">
        <f>VLOOKUP($B15,Tarif!$A$1:$F$273,4,FALSE)</f>
        <v>0</v>
      </c>
      <c r="F15" s="137">
        <f>VLOOKUP($B15,Tarif!$A$1:$F$273,5,FALSE)</f>
        <v>0</v>
      </c>
      <c r="G15" s="137">
        <f>VLOOKUP($B15,Tarif!$A$1:$F$273,6,FALSE)</f>
        <v>0</v>
      </c>
      <c r="H15" s="14">
        <v>0</v>
      </c>
      <c r="I15" s="13">
        <f t="shared" ref="I13:I28" si="1">IF($H$29&lt;48,E15,IF($H$29&gt;71,G15,IF(48&lt;$H$29&lt;72,F15)))*H15</f>
        <v>0</v>
      </c>
      <c r="J15" s="15">
        <f t="shared" si="0"/>
        <v>0</v>
      </c>
      <c r="K15" s="7"/>
    </row>
    <row r="16" spans="1:11" x14ac:dyDescent="0.3">
      <c r="A16" s="4"/>
      <c r="B16" s="12" t="s">
        <v>35</v>
      </c>
      <c r="C16" s="110" t="str">
        <f>VLOOKUP($B16,Tarif!$A$1:$F$273,3,FALSE)</f>
        <v>-</v>
      </c>
      <c r="D16" s="110" t="str">
        <f>VLOOKUP($B16,Tarif!$A$1:$F$273,2,FALSE)</f>
        <v>-</v>
      </c>
      <c r="E16" s="137">
        <f>VLOOKUP($B16,Tarif!$A$1:$F$273,4,FALSE)</f>
        <v>0</v>
      </c>
      <c r="F16" s="137">
        <f>VLOOKUP($B16,Tarif!$A$1:$F$273,5,FALSE)</f>
        <v>0</v>
      </c>
      <c r="G16" s="137">
        <f>VLOOKUP($B16,Tarif!$A$1:$F$273,6,FALSE)</f>
        <v>0</v>
      </c>
      <c r="H16" s="14">
        <v>0</v>
      </c>
      <c r="I16" s="13">
        <f t="shared" si="1"/>
        <v>0</v>
      </c>
      <c r="J16" s="15">
        <f t="shared" si="0"/>
        <v>0</v>
      </c>
      <c r="K16" s="7"/>
    </row>
    <row r="17" spans="1:11" x14ac:dyDescent="0.3">
      <c r="A17" s="4"/>
      <c r="B17" s="12" t="s">
        <v>35</v>
      </c>
      <c r="C17" s="110" t="str">
        <f>VLOOKUP($B17,Tarif!$A$1:$F$273,3,FALSE)</f>
        <v>-</v>
      </c>
      <c r="D17" s="110" t="str">
        <f>VLOOKUP($B17,Tarif!$A$1:$F$273,2,FALSE)</f>
        <v>-</v>
      </c>
      <c r="E17" s="137">
        <f>VLOOKUP($B17,Tarif!$A$1:$F$273,4,FALSE)</f>
        <v>0</v>
      </c>
      <c r="F17" s="137">
        <f>VLOOKUP($B17,Tarif!$A$1:$F$273,5,FALSE)</f>
        <v>0</v>
      </c>
      <c r="G17" s="137">
        <f>VLOOKUP($B17,Tarif!$A$1:$F$273,6,FALSE)</f>
        <v>0</v>
      </c>
      <c r="H17" s="14">
        <v>0</v>
      </c>
      <c r="I17" s="13">
        <f t="shared" si="1"/>
        <v>0</v>
      </c>
      <c r="J17" s="15">
        <f t="shared" si="0"/>
        <v>0</v>
      </c>
      <c r="K17" s="7"/>
    </row>
    <row r="18" spans="1:11" x14ac:dyDescent="0.3">
      <c r="A18" s="4"/>
      <c r="B18" s="12" t="s">
        <v>35</v>
      </c>
      <c r="C18" s="110" t="str">
        <f>VLOOKUP($B18,Tarif!$A$1:$F$273,3,FALSE)</f>
        <v>-</v>
      </c>
      <c r="D18" s="110" t="str">
        <f>VLOOKUP($B18,Tarif!$A$1:$F$273,2,FALSE)</f>
        <v>-</v>
      </c>
      <c r="E18" s="137">
        <f>VLOOKUP($B18,Tarif!$A$1:$F$273,4,FALSE)</f>
        <v>0</v>
      </c>
      <c r="F18" s="137">
        <f>VLOOKUP($B18,Tarif!$A$1:$F$273,5,FALSE)</f>
        <v>0</v>
      </c>
      <c r="G18" s="137">
        <f>VLOOKUP($B18,Tarif!$A$1:$F$273,6,FALSE)</f>
        <v>0</v>
      </c>
      <c r="H18" s="14">
        <v>0</v>
      </c>
      <c r="I18" s="13">
        <f t="shared" si="1"/>
        <v>0</v>
      </c>
      <c r="J18" s="15">
        <f t="shared" si="0"/>
        <v>0</v>
      </c>
      <c r="K18" s="7"/>
    </row>
    <row r="19" spans="1:11" x14ac:dyDescent="0.3">
      <c r="A19" s="4"/>
      <c r="B19" s="12" t="s">
        <v>35</v>
      </c>
      <c r="C19" s="110" t="str">
        <f>VLOOKUP($B19,Tarif!$A$1:$F$273,3,FALSE)</f>
        <v>-</v>
      </c>
      <c r="D19" s="110" t="str">
        <f>VLOOKUP($B19,Tarif!$A$1:$F$273,2,FALSE)</f>
        <v>-</v>
      </c>
      <c r="E19" s="137">
        <f>VLOOKUP($B19,Tarif!$A$1:$F$273,4,FALSE)</f>
        <v>0</v>
      </c>
      <c r="F19" s="137">
        <f>VLOOKUP($B19,Tarif!$A$1:$F$273,5,FALSE)</f>
        <v>0</v>
      </c>
      <c r="G19" s="137">
        <f>VLOOKUP($B19,Tarif!$A$1:$F$273,6,FALSE)</f>
        <v>0</v>
      </c>
      <c r="H19" s="14">
        <v>0</v>
      </c>
      <c r="I19" s="13">
        <f t="shared" si="1"/>
        <v>0</v>
      </c>
      <c r="J19" s="15">
        <f t="shared" si="0"/>
        <v>0</v>
      </c>
      <c r="K19" s="7"/>
    </row>
    <row r="20" spans="1:11" x14ac:dyDescent="0.3">
      <c r="A20" s="4"/>
      <c r="B20" s="12" t="s">
        <v>35</v>
      </c>
      <c r="C20" s="110" t="str">
        <f>VLOOKUP($B20,Tarif!$A$1:$F$273,3,FALSE)</f>
        <v>-</v>
      </c>
      <c r="D20" s="110" t="str">
        <f>VLOOKUP($B20,Tarif!$A$1:$F$273,2,FALSE)</f>
        <v>-</v>
      </c>
      <c r="E20" s="137">
        <f>VLOOKUP($B20,Tarif!$A$1:$F$273,4,FALSE)</f>
        <v>0</v>
      </c>
      <c r="F20" s="137">
        <f>VLOOKUP($B20,Tarif!$A$1:$F$273,5,FALSE)</f>
        <v>0</v>
      </c>
      <c r="G20" s="137">
        <f>VLOOKUP($B20,Tarif!$A$1:$F$273,6,FALSE)</f>
        <v>0</v>
      </c>
      <c r="H20" s="14">
        <v>0</v>
      </c>
      <c r="I20" s="13">
        <f t="shared" si="1"/>
        <v>0</v>
      </c>
      <c r="J20" s="15">
        <f t="shared" si="0"/>
        <v>0</v>
      </c>
      <c r="K20" s="7"/>
    </row>
    <row r="21" spans="1:11" x14ac:dyDescent="0.3">
      <c r="A21" s="4"/>
      <c r="B21" s="12" t="s">
        <v>35</v>
      </c>
      <c r="C21" s="110" t="str">
        <f>VLOOKUP($B21,Tarif!$A$1:$F$273,3,FALSE)</f>
        <v>-</v>
      </c>
      <c r="D21" s="110" t="str">
        <f>VLOOKUP($B21,Tarif!$A$1:$F$273,2,FALSE)</f>
        <v>-</v>
      </c>
      <c r="E21" s="137">
        <f>VLOOKUP($B21,Tarif!$A$1:$F$273,4,FALSE)</f>
        <v>0</v>
      </c>
      <c r="F21" s="137">
        <f>VLOOKUP($B21,Tarif!$A$1:$F$273,5,FALSE)</f>
        <v>0</v>
      </c>
      <c r="G21" s="137">
        <f>VLOOKUP($B21,Tarif!$A$1:$F$273,6,FALSE)</f>
        <v>0</v>
      </c>
      <c r="H21" s="14">
        <v>0</v>
      </c>
      <c r="I21" s="13">
        <f t="shared" si="1"/>
        <v>0</v>
      </c>
      <c r="J21" s="15">
        <f t="shared" si="0"/>
        <v>0</v>
      </c>
      <c r="K21" s="7"/>
    </row>
    <row r="22" spans="1:11" x14ac:dyDescent="0.3">
      <c r="A22" s="4"/>
      <c r="B22" s="12" t="s">
        <v>35</v>
      </c>
      <c r="C22" s="110" t="str">
        <f>VLOOKUP($B22,Tarif!$A$1:$F$273,3,FALSE)</f>
        <v>-</v>
      </c>
      <c r="D22" s="110" t="str">
        <f>VLOOKUP($B22,Tarif!$A$1:$F$273,2,FALSE)</f>
        <v>-</v>
      </c>
      <c r="E22" s="137">
        <f>VLOOKUP($B22,Tarif!$A$1:$F$273,4,FALSE)</f>
        <v>0</v>
      </c>
      <c r="F22" s="137">
        <f>VLOOKUP($B22,Tarif!$A$1:$F$273,5,FALSE)</f>
        <v>0</v>
      </c>
      <c r="G22" s="137">
        <f>VLOOKUP($B22,Tarif!$A$1:$F$273,6,FALSE)</f>
        <v>0</v>
      </c>
      <c r="H22" s="14">
        <v>0</v>
      </c>
      <c r="I22" s="13">
        <f t="shared" si="1"/>
        <v>0</v>
      </c>
      <c r="J22" s="15">
        <f t="shared" si="0"/>
        <v>0</v>
      </c>
      <c r="K22" s="7"/>
    </row>
    <row r="23" spans="1:11" x14ac:dyDescent="0.3">
      <c r="A23" s="4"/>
      <c r="B23" s="12" t="s">
        <v>35</v>
      </c>
      <c r="C23" s="110" t="str">
        <f>VLOOKUP($B23,Tarif!$A$1:$F$273,3,FALSE)</f>
        <v>-</v>
      </c>
      <c r="D23" s="110" t="str">
        <f>VLOOKUP($B23,Tarif!$A$1:$F$273,2,FALSE)</f>
        <v>-</v>
      </c>
      <c r="E23" s="137">
        <f>VLOOKUP($B23,Tarif!$A$1:$F$273,4,FALSE)</f>
        <v>0</v>
      </c>
      <c r="F23" s="137">
        <f>VLOOKUP($B23,Tarif!$A$1:$F$273,5,FALSE)</f>
        <v>0</v>
      </c>
      <c r="G23" s="137">
        <f>VLOOKUP($B23,Tarif!$A$1:$F$273,6,FALSE)</f>
        <v>0</v>
      </c>
      <c r="H23" s="14">
        <v>0</v>
      </c>
      <c r="I23" s="13">
        <f t="shared" si="1"/>
        <v>0</v>
      </c>
      <c r="J23" s="15">
        <f t="shared" si="0"/>
        <v>0</v>
      </c>
      <c r="K23" s="7"/>
    </row>
    <row r="24" spans="1:11" x14ac:dyDescent="0.3">
      <c r="A24" s="4"/>
      <c r="B24" s="12" t="s">
        <v>35</v>
      </c>
      <c r="C24" s="110" t="str">
        <f>VLOOKUP($B24,Tarif!$A$1:$F$273,3,FALSE)</f>
        <v>-</v>
      </c>
      <c r="D24" s="110" t="str">
        <f>VLOOKUP($B24,Tarif!$A$1:$F$273,2,FALSE)</f>
        <v>-</v>
      </c>
      <c r="E24" s="137">
        <f>VLOOKUP($B24,Tarif!$A$1:$F$273,4,FALSE)</f>
        <v>0</v>
      </c>
      <c r="F24" s="137">
        <f>VLOOKUP($B24,Tarif!$A$1:$F$273,5,FALSE)</f>
        <v>0</v>
      </c>
      <c r="G24" s="137">
        <f>VLOOKUP($B24,Tarif!$A$1:$F$273,6,FALSE)</f>
        <v>0</v>
      </c>
      <c r="H24" s="14">
        <v>0</v>
      </c>
      <c r="I24" s="13">
        <f t="shared" si="1"/>
        <v>0</v>
      </c>
      <c r="J24" s="15">
        <f t="shared" si="0"/>
        <v>0</v>
      </c>
      <c r="K24" s="7"/>
    </row>
    <row r="25" spans="1:11" x14ac:dyDescent="0.3">
      <c r="A25" s="4"/>
      <c r="B25" s="12" t="s">
        <v>35</v>
      </c>
      <c r="C25" s="110" t="str">
        <f>VLOOKUP($B25,Tarif!$A$1:$F$273,3,FALSE)</f>
        <v>-</v>
      </c>
      <c r="D25" s="110" t="str">
        <f>VLOOKUP($B25,Tarif!$A$1:$F$273,2,FALSE)</f>
        <v>-</v>
      </c>
      <c r="E25" s="137">
        <f>VLOOKUP($B25,Tarif!$A$1:$F$273,4,FALSE)</f>
        <v>0</v>
      </c>
      <c r="F25" s="137">
        <f>VLOOKUP($B25,Tarif!$A$1:$F$273,5,FALSE)</f>
        <v>0</v>
      </c>
      <c r="G25" s="137">
        <f>VLOOKUP($B25,Tarif!$A$1:$F$273,6,FALSE)</f>
        <v>0</v>
      </c>
      <c r="H25" s="14">
        <v>0</v>
      </c>
      <c r="I25" s="13">
        <f t="shared" si="1"/>
        <v>0</v>
      </c>
      <c r="J25" s="15">
        <f t="shared" si="0"/>
        <v>0</v>
      </c>
      <c r="K25" s="7"/>
    </row>
    <row r="26" spans="1:11" x14ac:dyDescent="0.3">
      <c r="A26" s="4"/>
      <c r="B26" s="12" t="s">
        <v>35</v>
      </c>
      <c r="C26" s="110" t="str">
        <f>VLOOKUP($B26,Tarif!$A$1:$F$273,3,FALSE)</f>
        <v>-</v>
      </c>
      <c r="D26" s="110" t="str">
        <f>VLOOKUP($B26,Tarif!$A$1:$F$273,2,FALSE)</f>
        <v>-</v>
      </c>
      <c r="E26" s="137">
        <f>VLOOKUP($B26,Tarif!$A$1:$F$273,4,FALSE)</f>
        <v>0</v>
      </c>
      <c r="F26" s="137">
        <f>VLOOKUP($B26,Tarif!$A$1:$F$273,5,FALSE)</f>
        <v>0</v>
      </c>
      <c r="G26" s="137">
        <f>VLOOKUP($B26,Tarif!$A$1:$F$273,6,FALSE)</f>
        <v>0</v>
      </c>
      <c r="H26" s="14">
        <v>0</v>
      </c>
      <c r="I26" s="13">
        <f t="shared" si="1"/>
        <v>0</v>
      </c>
      <c r="J26" s="15">
        <f t="shared" si="0"/>
        <v>0</v>
      </c>
      <c r="K26" s="7"/>
    </row>
    <row r="27" spans="1:11" x14ac:dyDescent="0.3">
      <c r="A27" s="4"/>
      <c r="B27" s="12" t="s">
        <v>35</v>
      </c>
      <c r="C27" s="110" t="str">
        <f>VLOOKUP($B27,Tarif!$A$1:$F$273,3,FALSE)</f>
        <v>-</v>
      </c>
      <c r="D27" s="110" t="str">
        <f>VLOOKUP($B27,Tarif!$A$1:$F$273,2,FALSE)</f>
        <v>-</v>
      </c>
      <c r="E27" s="137">
        <f>VLOOKUP($B27,Tarif!$A$1:$F$273,4,FALSE)</f>
        <v>0</v>
      </c>
      <c r="F27" s="137">
        <f>VLOOKUP($B27,Tarif!$A$1:$F$273,5,FALSE)</f>
        <v>0</v>
      </c>
      <c r="G27" s="137">
        <f>VLOOKUP($B27,Tarif!$A$1:$F$273,6,FALSE)</f>
        <v>0</v>
      </c>
      <c r="H27" s="14">
        <v>0</v>
      </c>
      <c r="I27" s="13">
        <f t="shared" si="1"/>
        <v>0</v>
      </c>
      <c r="J27" s="15">
        <f t="shared" si="0"/>
        <v>0</v>
      </c>
      <c r="K27" s="7"/>
    </row>
    <row r="28" spans="1:11" ht="17.25" thickBot="1" x14ac:dyDescent="0.35">
      <c r="A28" s="4"/>
      <c r="B28" s="12" t="s">
        <v>35</v>
      </c>
      <c r="C28" s="110" t="str">
        <f>VLOOKUP($B28,Tarif!$A$1:$F$273,3,FALSE)</f>
        <v>-</v>
      </c>
      <c r="D28" s="110" t="str">
        <f>VLOOKUP($B28,Tarif!$A$1:$F$273,2,FALSE)</f>
        <v>-</v>
      </c>
      <c r="E28" s="137">
        <f>VLOOKUP($B28,Tarif!$A$1:$F$273,4,FALSE)</f>
        <v>0</v>
      </c>
      <c r="F28" s="137">
        <f>VLOOKUP($B28,Tarif!$A$1:$F$273,5,FALSE)</f>
        <v>0</v>
      </c>
      <c r="G28" s="137">
        <f>VLOOKUP($B28,Tarif!$A$1:$F$273,6,FALSE)</f>
        <v>0</v>
      </c>
      <c r="H28" s="14">
        <v>0</v>
      </c>
      <c r="I28" s="13">
        <f t="shared" si="1"/>
        <v>0</v>
      </c>
      <c r="J28" s="15">
        <f>I28*0.2</f>
        <v>0</v>
      </c>
      <c r="K28" s="7"/>
    </row>
    <row r="29" spans="1:11" ht="17.25" thickBot="1" x14ac:dyDescent="0.35">
      <c r="A29" s="4"/>
      <c r="B29" s="40" t="s">
        <v>180</v>
      </c>
      <c r="C29" s="111"/>
      <c r="D29" s="111"/>
      <c r="E29" s="111"/>
      <c r="F29" s="111"/>
      <c r="G29" s="136"/>
      <c r="H29" s="135">
        <f t="shared" ref="H29:I29" si="2">SUM(H12:H28)</f>
        <v>72</v>
      </c>
      <c r="I29" s="45">
        <f t="shared" si="2"/>
        <v>307.20000000000005</v>
      </c>
      <c r="J29" s="46"/>
      <c r="K29" s="7"/>
    </row>
    <row r="30" spans="1:11" ht="17.25" thickBot="1" x14ac:dyDescent="0.35">
      <c r="A30" s="4"/>
      <c r="B30" s="6"/>
      <c r="C30" s="6"/>
      <c r="D30" s="113"/>
      <c r="E30" s="124"/>
      <c r="F30" s="124"/>
      <c r="G30" s="124"/>
      <c r="H30" s="9" t="s">
        <v>11</v>
      </c>
      <c r="I30" s="41">
        <f>SUM(J12:J28)</f>
        <v>61.440000000000012</v>
      </c>
      <c r="J30" s="42"/>
      <c r="K30" s="7"/>
    </row>
    <row r="31" spans="1:11" ht="17.25" thickBot="1" x14ac:dyDescent="0.35">
      <c r="A31" s="4"/>
      <c r="B31" s="6"/>
      <c r="C31" s="6"/>
      <c r="D31" s="113"/>
      <c r="E31" s="124"/>
      <c r="F31" s="124"/>
      <c r="G31" s="124"/>
      <c r="H31" s="9" t="s">
        <v>12</v>
      </c>
      <c r="I31" s="43">
        <f>I29+I30</f>
        <v>368.64000000000004</v>
      </c>
      <c r="J31" s="44"/>
      <c r="K31" s="7"/>
    </row>
    <row r="32" spans="1:11" x14ac:dyDescent="0.3">
      <c r="A32" s="4"/>
      <c r="B32" s="6"/>
      <c r="C32" s="6"/>
      <c r="D32" s="113"/>
      <c r="E32" s="124"/>
      <c r="F32" s="124"/>
      <c r="G32" s="124"/>
      <c r="H32" s="6"/>
      <c r="I32" s="6"/>
      <c r="J32" s="6"/>
      <c r="K32" s="7"/>
    </row>
    <row r="33" spans="1:11" x14ac:dyDescent="0.3">
      <c r="A33" s="4"/>
      <c r="B33" s="31" t="s">
        <v>15</v>
      </c>
      <c r="C33" s="31"/>
      <c r="D33" s="31"/>
      <c r="E33" s="31"/>
      <c r="F33" s="31"/>
      <c r="G33" s="31"/>
      <c r="H33" s="31"/>
      <c r="I33" s="31"/>
      <c r="J33" s="31"/>
      <c r="K33" s="7"/>
    </row>
    <row r="34" spans="1:11" x14ac:dyDescent="0.3">
      <c r="A34" s="4"/>
      <c r="B34" s="30" t="s">
        <v>16</v>
      </c>
      <c r="C34" s="30"/>
      <c r="D34" s="30"/>
      <c r="E34" s="30"/>
      <c r="F34" s="30"/>
      <c r="G34" s="30"/>
      <c r="H34" s="30"/>
      <c r="I34" s="30"/>
      <c r="J34" s="30"/>
      <c r="K34" s="7"/>
    </row>
    <row r="35" spans="1:11" ht="17.25" thickBot="1" x14ac:dyDescent="0.35">
      <c r="A35" s="16"/>
      <c r="B35" s="17"/>
      <c r="C35" s="17"/>
      <c r="D35" s="118"/>
      <c r="E35" s="126"/>
      <c r="F35" s="126"/>
      <c r="G35" s="126"/>
      <c r="H35" s="17"/>
      <c r="I35" s="17"/>
      <c r="J35" s="17"/>
      <c r="K35" s="18"/>
    </row>
  </sheetData>
  <mergeCells count="10">
    <mergeCell ref="B34:J34"/>
    <mergeCell ref="B33:J33"/>
    <mergeCell ref="E7:J8"/>
    <mergeCell ref="D7:D8"/>
    <mergeCell ref="E9:H9"/>
    <mergeCell ref="I9:J9"/>
    <mergeCell ref="I30:J30"/>
    <mergeCell ref="I31:J31"/>
    <mergeCell ref="I29:J29"/>
    <mergeCell ref="B29:G29"/>
  </mergeCells>
  <pageMargins left="0.25" right="0.25" top="0.34166666666666667" bottom="0.75" header="0.3" footer="0.3"/>
  <pageSetup paperSize="9" scale="60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Tarif!$A$1:$A$273</xm:f>
          </x14:formula1>
          <xm:sqref>B12:B28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17"/>
  <sheetViews>
    <sheetView workbookViewId="0">
      <selection activeCell="H4" sqref="H4"/>
    </sheetView>
  </sheetViews>
  <sheetFormatPr baseColWidth="10" defaultRowHeight="16.5" x14ac:dyDescent="0.3"/>
  <cols>
    <col min="7" max="8" width="11" style="29"/>
  </cols>
  <sheetData>
    <row r="1" spans="3:8" x14ac:dyDescent="0.3">
      <c r="C1" t="s">
        <v>34</v>
      </c>
      <c r="D1" t="s">
        <v>33</v>
      </c>
    </row>
    <row r="2" spans="3:8" x14ac:dyDescent="0.3">
      <c r="C2">
        <v>1</v>
      </c>
      <c r="D2" t="s">
        <v>17</v>
      </c>
      <c r="G2" s="29" t="s">
        <v>32</v>
      </c>
    </row>
    <row r="3" spans="3:8" x14ac:dyDescent="0.3">
      <c r="C3">
        <v>2</v>
      </c>
      <c r="D3" t="s">
        <v>18</v>
      </c>
      <c r="G3" s="29" t="s">
        <v>35</v>
      </c>
      <c r="H3" s="29" t="str">
        <f>VLOOKUP(G3,C1:D17,2,FALSE)</f>
        <v>-</v>
      </c>
    </row>
    <row r="4" spans="3:8" x14ac:dyDescent="0.3">
      <c r="C4">
        <v>3</v>
      </c>
      <c r="D4" t="s">
        <v>19</v>
      </c>
      <c r="G4" s="29">
        <v>12</v>
      </c>
      <c r="H4" s="29" t="str">
        <f t="shared" ref="H4:H16" si="0">VLOOKUP(G4,C2:D18,2,FALSE)</f>
        <v>l</v>
      </c>
    </row>
    <row r="5" spans="3:8" x14ac:dyDescent="0.3">
      <c r="C5">
        <v>4</v>
      </c>
      <c r="D5" t="s">
        <v>20</v>
      </c>
      <c r="G5" s="29" t="s">
        <v>35</v>
      </c>
      <c r="H5" s="29" t="str">
        <f t="shared" si="0"/>
        <v>-</v>
      </c>
    </row>
    <row r="6" spans="3:8" x14ac:dyDescent="0.3">
      <c r="C6">
        <v>5</v>
      </c>
      <c r="D6" t="s">
        <v>21</v>
      </c>
      <c r="G6" s="29" t="s">
        <v>35</v>
      </c>
      <c r="H6" s="29" t="str">
        <f t="shared" si="0"/>
        <v>-</v>
      </c>
    </row>
    <row r="7" spans="3:8" x14ac:dyDescent="0.3">
      <c r="C7">
        <v>6</v>
      </c>
      <c r="D7" t="s">
        <v>22</v>
      </c>
      <c r="G7" s="29" t="s">
        <v>35</v>
      </c>
      <c r="H7" s="29" t="str">
        <f t="shared" si="0"/>
        <v>-</v>
      </c>
    </row>
    <row r="8" spans="3:8" x14ac:dyDescent="0.3">
      <c r="C8">
        <v>7</v>
      </c>
      <c r="D8" t="s">
        <v>23</v>
      </c>
      <c r="G8" s="29" t="s">
        <v>35</v>
      </c>
      <c r="H8" s="29" t="str">
        <f t="shared" si="0"/>
        <v>-</v>
      </c>
    </row>
    <row r="9" spans="3:8" x14ac:dyDescent="0.3">
      <c r="C9">
        <v>8</v>
      </c>
      <c r="D9" t="s">
        <v>24</v>
      </c>
      <c r="G9" s="29" t="s">
        <v>35</v>
      </c>
      <c r="H9" s="29" t="str">
        <f t="shared" si="0"/>
        <v>-</v>
      </c>
    </row>
    <row r="10" spans="3:8" x14ac:dyDescent="0.3">
      <c r="C10">
        <v>9</v>
      </c>
      <c r="D10" t="s">
        <v>25</v>
      </c>
      <c r="G10" s="29" t="s">
        <v>35</v>
      </c>
      <c r="H10" s="29" t="str">
        <f t="shared" si="0"/>
        <v>-</v>
      </c>
    </row>
    <row r="11" spans="3:8" x14ac:dyDescent="0.3">
      <c r="C11">
        <v>10</v>
      </c>
      <c r="D11" t="s">
        <v>26</v>
      </c>
      <c r="G11" s="29" t="s">
        <v>35</v>
      </c>
      <c r="H11" s="29" t="str">
        <f t="shared" si="0"/>
        <v>-</v>
      </c>
    </row>
    <row r="12" spans="3:8" x14ac:dyDescent="0.3">
      <c r="C12">
        <v>11</v>
      </c>
      <c r="D12" t="s">
        <v>27</v>
      </c>
      <c r="G12" s="29" t="s">
        <v>35</v>
      </c>
      <c r="H12" s="29" t="str">
        <f t="shared" si="0"/>
        <v>-</v>
      </c>
    </row>
    <row r="13" spans="3:8" x14ac:dyDescent="0.3">
      <c r="C13">
        <v>12</v>
      </c>
      <c r="D13" t="s">
        <v>28</v>
      </c>
      <c r="G13" s="29" t="s">
        <v>35</v>
      </c>
      <c r="H13" s="29" t="str">
        <f t="shared" si="0"/>
        <v>-</v>
      </c>
    </row>
    <row r="14" spans="3:8" x14ac:dyDescent="0.3">
      <c r="C14">
        <v>13</v>
      </c>
      <c r="D14" t="s">
        <v>29</v>
      </c>
      <c r="G14" s="29" t="s">
        <v>35</v>
      </c>
      <c r="H14" s="29" t="str">
        <f t="shared" si="0"/>
        <v>-</v>
      </c>
    </row>
    <row r="15" spans="3:8" x14ac:dyDescent="0.3">
      <c r="C15">
        <v>14</v>
      </c>
      <c r="D15" t="s">
        <v>30</v>
      </c>
      <c r="G15" s="29" t="s">
        <v>35</v>
      </c>
      <c r="H15" s="29" t="str">
        <f t="shared" si="0"/>
        <v>-</v>
      </c>
    </row>
    <row r="16" spans="3:8" x14ac:dyDescent="0.3">
      <c r="C16">
        <v>15</v>
      </c>
      <c r="D16" t="s">
        <v>31</v>
      </c>
      <c r="G16" s="29" t="s">
        <v>35</v>
      </c>
      <c r="H16" s="29" t="str">
        <f t="shared" si="0"/>
        <v>-</v>
      </c>
    </row>
    <row r="17" spans="3:4" x14ac:dyDescent="0.3">
      <c r="C17" s="29" t="s">
        <v>35</v>
      </c>
      <c r="D17" s="29" t="s">
        <v>35</v>
      </c>
    </row>
  </sheetData>
  <dataValidations count="1">
    <dataValidation type="list" allowBlank="1" showInputMessage="1" showErrorMessage="1" sqref="G3:G16">
      <formula1>$C$2:$C$17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Tarif</vt:lpstr>
      <vt:lpstr>FACTURE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Vandecandelaère</dc:creator>
  <cp:lastModifiedBy>Loïc Vandecandelaère</cp:lastModifiedBy>
  <dcterms:created xsi:type="dcterms:W3CDTF">2019-01-28T17:15:25Z</dcterms:created>
  <dcterms:modified xsi:type="dcterms:W3CDTF">2019-02-06T14:15:51Z</dcterms:modified>
</cp:coreProperties>
</file>